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filterPrivacy="1" codeName="ThisWorkbook"/>
  <xr:revisionPtr revIDLastSave="0" documentId="8_{B79186F0-A7C6-465B-B57E-2778F947294C}" xr6:coauthVersionLast="47" xr6:coauthVersionMax="47" xr10:uidLastSave="{00000000-0000-0000-0000-000000000000}"/>
  <bookViews>
    <workbookView xWindow="-120" yWindow="-120" windowWidth="21840" windowHeight="13140" tabRatio="904" activeTab="3" xr2:uid="{00000000-000D-0000-FFFF-FFFF00000000}"/>
  </bookViews>
  <sheets>
    <sheet name="PA" sheetId="15" r:id="rId1"/>
    <sheet name="CRONOGRAMA" sheetId="28" r:id="rId2"/>
    <sheet name="CPU-PRÓPRIA" sheetId="33" r:id="rId3"/>
    <sheet name="CPU-GERAL" sheetId="30" r:id="rId4"/>
    <sheet name="BDI" sheetId="31" r:id="rId5"/>
    <sheet name="L.S" sheetId="32" r:id="rId6"/>
    <sheet name="QCI" sheetId="29" r:id="rId7"/>
  </sheets>
  <externalReferences>
    <externalReference r:id="rId8"/>
    <externalReference r:id="rId9"/>
  </externalReferences>
  <definedNames>
    <definedName name="_xlnm.Print_Area" localSheetId="5">L.S!$A$1:$F$62</definedName>
    <definedName name="_xlnm.Print_Area" localSheetId="0">PA!$A$1:$L$567</definedName>
    <definedName name="_xlnm.Print_Area" localSheetId="6">QCI!$A$1:$L$104</definedName>
    <definedName name="JR_PAGE_ANCHOR_0_1">#REF!</definedName>
    <definedName name="_xlnm.Print_Titles" localSheetId="3">'CPU-GERAL'!$1:$8</definedName>
    <definedName name="_xlnm.Print_Titles" localSheetId="2">'CPU-PRÓPRIA'!$1:$9</definedName>
    <definedName name="_xlnm.Print_Titles" localSheetId="1">CRONOGRAMA!$1:$13</definedName>
    <definedName name="_xlnm.Print_Titles" localSheetId="0">PA!$1:$14</definedName>
    <definedName name="_xlnm.Print_Titles" localSheetId="6">QCI!$1:$12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81" i="28" l="1"/>
  <c r="B78" i="28"/>
  <c r="B75" i="28"/>
  <c r="B72" i="28"/>
  <c r="B69" i="28"/>
  <c r="B66" i="28"/>
  <c r="B63" i="28"/>
  <c r="B60" i="28"/>
  <c r="B57" i="28"/>
  <c r="B54" i="28"/>
  <c r="B51" i="28"/>
  <c r="B48" i="28"/>
  <c r="B44" i="28"/>
  <c r="B41" i="28"/>
  <c r="B38" i="28"/>
  <c r="B35" i="28"/>
  <c r="B32" i="28"/>
  <c r="B29" i="28"/>
  <c r="B26" i="28"/>
  <c r="B23" i="28"/>
  <c r="B20" i="28"/>
  <c r="B17" i="28"/>
  <c r="B14" i="28"/>
  <c r="B11" i="28"/>
  <c r="G1583" i="33" l="1"/>
  <c r="G1584" i="33" s="1"/>
  <c r="G1585" i="33" s="1"/>
  <c r="G1574" i="33"/>
  <c r="G1573" i="33"/>
  <c r="G1572" i="33"/>
  <c r="G1571" i="33"/>
  <c r="G1570" i="33"/>
  <c r="G1567" i="33"/>
  <c r="G1566" i="33"/>
  <c r="G1563" i="33"/>
  <c r="G1564" i="33" s="1"/>
  <c r="G1557" i="33"/>
  <c r="G1558" i="33" s="1"/>
  <c r="G1556" i="33"/>
  <c r="G1553" i="33"/>
  <c r="G1552" i="33"/>
  <c r="G1551" i="33"/>
  <c r="G1550" i="33"/>
  <c r="G1544" i="33"/>
  <c r="G1545" i="33" s="1"/>
  <c r="G1546" i="33" s="1"/>
  <c r="G1542" i="33"/>
  <c r="G1541" i="33"/>
  <c r="G1540" i="33"/>
  <c r="G1539" i="33"/>
  <c r="G1533" i="33"/>
  <c r="G1532" i="33"/>
  <c r="G1529" i="33"/>
  <c r="G1528" i="33"/>
  <c r="G1522" i="33"/>
  <c r="G1523" i="33" s="1"/>
  <c r="G1521" i="33"/>
  <c r="G1518" i="33"/>
  <c r="G1517" i="33"/>
  <c r="G1516" i="33"/>
  <c r="G1510" i="33"/>
  <c r="G1511" i="33" s="1"/>
  <c r="G1507" i="33"/>
  <c r="G1506" i="33"/>
  <c r="G1505" i="33"/>
  <c r="G1504" i="33"/>
  <c r="G1503" i="33"/>
  <c r="G1502" i="33"/>
  <c r="G1501" i="33"/>
  <c r="G1500" i="33"/>
  <c r="G1497" i="33"/>
  <c r="G1496" i="33"/>
  <c r="G1495" i="33"/>
  <c r="G1494" i="33"/>
  <c r="G1493" i="33"/>
  <c r="G1492" i="33"/>
  <c r="G1491" i="33"/>
  <c r="G1490" i="33"/>
  <c r="G1489" i="33"/>
  <c r="G1488" i="33"/>
  <c r="G1487" i="33"/>
  <c r="G1486" i="33"/>
  <c r="G1485" i="33"/>
  <c r="G1484" i="33"/>
  <c r="G1483" i="33"/>
  <c r="G1482" i="33"/>
  <c r="G1481" i="33"/>
  <c r="G1480" i="33"/>
  <c r="G1474" i="33"/>
  <c r="G1475" i="33" s="1"/>
  <c r="G1476" i="33" s="1"/>
  <c r="G1473" i="33"/>
  <c r="G1464" i="33"/>
  <c r="G1465" i="33" s="1"/>
  <c r="G1463" i="33"/>
  <c r="G1460" i="33"/>
  <c r="G1461" i="33" s="1"/>
  <c r="G1454" i="33"/>
  <c r="G1455" i="33" s="1"/>
  <c r="G1456" i="33" s="1"/>
  <c r="G1453" i="33"/>
  <c r="G1444" i="33"/>
  <c r="G1445" i="33" s="1"/>
  <c r="G1443" i="33"/>
  <c r="G1441" i="33"/>
  <c r="G1427" i="33"/>
  <c r="G1426" i="33"/>
  <c r="G1417" i="33"/>
  <c r="G1418" i="33" s="1"/>
  <c r="G1419" i="33" s="1"/>
  <c r="G1416" i="33"/>
  <c r="G1407" i="33"/>
  <c r="G1408" i="33" s="1"/>
  <c r="G1404" i="33"/>
  <c r="G1403" i="33"/>
  <c r="G1400" i="33"/>
  <c r="G1401" i="33" s="1"/>
  <c r="G1394" i="33"/>
  <c r="G1393" i="33"/>
  <c r="G1390" i="33"/>
  <c r="G1391" i="33" s="1"/>
  <c r="G1384" i="33"/>
  <c r="G1385" i="33" s="1"/>
  <c r="G1381" i="33"/>
  <c r="G1380" i="33"/>
  <c r="G1382" i="33" s="1"/>
  <c r="G1370" i="33"/>
  <c r="G1371" i="33" s="1"/>
  <c r="G1369" i="33"/>
  <c r="G1366" i="33"/>
  <c r="G1367" i="33" s="1"/>
  <c r="G1360" i="33"/>
  <c r="G1359" i="33"/>
  <c r="G1361" i="33" s="1"/>
  <c r="G1356" i="33"/>
  <c r="G1357" i="33" s="1"/>
  <c r="G1350" i="33"/>
  <c r="G1349" i="33"/>
  <c r="G1345" i="33"/>
  <c r="G1347" i="33" s="1"/>
  <c r="G1339" i="33"/>
  <c r="G1338" i="33"/>
  <c r="G1340" i="33" s="1"/>
  <c r="G1341" i="33" s="1"/>
  <c r="G1329" i="33"/>
  <c r="G1330" i="33" s="1"/>
  <c r="G1331" i="33" s="1"/>
  <c r="G1320" i="33"/>
  <c r="G1321" i="33" s="1"/>
  <c r="G1319" i="33"/>
  <c r="G1316" i="33"/>
  <c r="G1317" i="33" s="1"/>
  <c r="G1310" i="33"/>
  <c r="G1309" i="33"/>
  <c r="G1308" i="33"/>
  <c r="G1299" i="33"/>
  <c r="G1298" i="33"/>
  <c r="G1295" i="33"/>
  <c r="G1294" i="33"/>
  <c r="G1293" i="33"/>
  <c r="G1287" i="33"/>
  <c r="G1286" i="33"/>
  <c r="G1288" i="33" s="1"/>
  <c r="G1289" i="33" s="1"/>
  <c r="G1284" i="33"/>
  <c r="G1277" i="33"/>
  <c r="G1276" i="33"/>
  <c r="G1273" i="33"/>
  <c r="G1267" i="33"/>
  <c r="G1268" i="33" s="1"/>
  <c r="G1269" i="33" s="1"/>
  <c r="G1264" i="33"/>
  <c r="G1265" i="33" s="1"/>
  <c r="G1258" i="33"/>
  <c r="G1259" i="33" s="1"/>
  <c r="G1255" i="33"/>
  <c r="G1254" i="33"/>
  <c r="G1252" i="33"/>
  <c r="G1244" i="33"/>
  <c r="G1245" i="33" s="1"/>
  <c r="G1241" i="33"/>
  <c r="G1240" i="33"/>
  <c r="G1237" i="33"/>
  <c r="G1238" i="33" s="1"/>
  <c r="G1231" i="33"/>
  <c r="G1232" i="33" s="1"/>
  <c r="G1230" i="33"/>
  <c r="G1227" i="33"/>
  <c r="G1228" i="33" s="1"/>
  <c r="G1221" i="33"/>
  <c r="G1220" i="33"/>
  <c r="G1217" i="33"/>
  <c r="G1218" i="33" s="1"/>
  <c r="G1211" i="33"/>
  <c r="G1210" i="33"/>
  <c r="G1207" i="33"/>
  <c r="G1206" i="33"/>
  <c r="G1200" i="33"/>
  <c r="G1201" i="33" s="1"/>
  <c r="G1199" i="33"/>
  <c r="G1196" i="33"/>
  <c r="G1197" i="33" s="1"/>
  <c r="G1195" i="33"/>
  <c r="G1189" i="33"/>
  <c r="G1190" i="33" s="1"/>
  <c r="G1186" i="33"/>
  <c r="G1185" i="33"/>
  <c r="G1179" i="33"/>
  <c r="G1178" i="33"/>
  <c r="G1177" i="33"/>
  <c r="G1175" i="33"/>
  <c r="G1174" i="33"/>
  <c r="G1173" i="33"/>
  <c r="G1167" i="33"/>
  <c r="G1166" i="33"/>
  <c r="G1168" i="33" s="1"/>
  <c r="G1169" i="33" s="1"/>
  <c r="G1165" i="33"/>
  <c r="G1155" i="33"/>
  <c r="G1156" i="33" s="1"/>
  <c r="G1154" i="33"/>
  <c r="G1151" i="33"/>
  <c r="G1152" i="33" s="1"/>
  <c r="G1150" i="33"/>
  <c r="G1144" i="33"/>
  <c r="G1145" i="33" s="1"/>
  <c r="G1146" i="33" s="1"/>
  <c r="G1135" i="33"/>
  <c r="G1136" i="33" s="1"/>
  <c r="G1134" i="33"/>
  <c r="G1133" i="33"/>
  <c r="G1132" i="33"/>
  <c r="G1129" i="33"/>
  <c r="G1128" i="33"/>
  <c r="G1127" i="33"/>
  <c r="G1124" i="33"/>
  <c r="G1125" i="33" s="1"/>
  <c r="G1118" i="33"/>
  <c r="G1117" i="33"/>
  <c r="G1114" i="33"/>
  <c r="G1113" i="33"/>
  <c r="G1112" i="33"/>
  <c r="G1106" i="33"/>
  <c r="G1105" i="33"/>
  <c r="G1102" i="33"/>
  <c r="G1103" i="33" s="1"/>
  <c r="G1101" i="33"/>
  <c r="G1095" i="33"/>
  <c r="G1094" i="33"/>
  <c r="G1091" i="33"/>
  <c r="G1092" i="33" s="1"/>
  <c r="G1090" i="33"/>
  <c r="G1084" i="33"/>
  <c r="G1083" i="33"/>
  <c r="G1074" i="33"/>
  <c r="G1075" i="33" s="1"/>
  <c r="G1071" i="33"/>
  <c r="G1070" i="33"/>
  <c r="G1067" i="33"/>
  <c r="G1066" i="33"/>
  <c r="G1065" i="33"/>
  <c r="G1064" i="33"/>
  <c r="G1058" i="33"/>
  <c r="G1057" i="33"/>
  <c r="G1059" i="33" s="1"/>
  <c r="G1054" i="33"/>
  <c r="G1055" i="33" s="1"/>
  <c r="G1049" i="33"/>
  <c r="G1048" i="33"/>
  <c r="G1046" i="33"/>
  <c r="G1045" i="33"/>
  <c r="G1044" i="33"/>
  <c r="G1038" i="33"/>
  <c r="G1039" i="33" s="1"/>
  <c r="G1035" i="33"/>
  <c r="G1036" i="33" s="1"/>
  <c r="G1033" i="33"/>
  <c r="G1032" i="33"/>
  <c r="G1031" i="33"/>
  <c r="G1026" i="33"/>
  <c r="G1027" i="33" s="1"/>
  <c r="G1025" i="33"/>
  <c r="G1019" i="33"/>
  <c r="G1018" i="33"/>
  <c r="G1015" i="33"/>
  <c r="G1016" i="33" s="1"/>
  <c r="G1009" i="33"/>
  <c r="G1010" i="33" s="1"/>
  <c r="G1008" i="33"/>
  <c r="G1005" i="33"/>
  <c r="G1004" i="33"/>
  <c r="G998" i="33"/>
  <c r="G997" i="33"/>
  <c r="G994" i="33"/>
  <c r="G993" i="33"/>
  <c r="G987" i="33"/>
  <c r="G988" i="33" s="1"/>
  <c r="G984" i="33"/>
  <c r="G985" i="33" s="1"/>
  <c r="G981" i="33"/>
  <c r="G982" i="33" s="1"/>
  <c r="G976" i="33"/>
  <c r="G975" i="33"/>
  <c r="G974" i="33"/>
  <c r="G971" i="33"/>
  <c r="G970" i="33"/>
  <c r="G964" i="33"/>
  <c r="G965" i="33" s="1"/>
  <c r="G961" i="33"/>
  <c r="G962" i="33" s="1"/>
  <c r="G958" i="33"/>
  <c r="G959" i="33" s="1"/>
  <c r="G953" i="33"/>
  <c r="G952" i="33"/>
  <c r="G951" i="33"/>
  <c r="G948" i="33"/>
  <c r="G947" i="33"/>
  <c r="G941" i="33"/>
  <c r="G940" i="33"/>
  <c r="G937" i="33"/>
  <c r="G936" i="33"/>
  <c r="G930" i="33"/>
  <c r="G931" i="33" s="1"/>
  <c r="G929" i="33"/>
  <c r="G926" i="33"/>
  <c r="G925" i="33"/>
  <c r="G924" i="33"/>
  <c r="G918" i="33"/>
  <c r="G919" i="33" s="1"/>
  <c r="G915" i="33"/>
  <c r="G916" i="33" s="1"/>
  <c r="G914" i="33"/>
  <c r="G911" i="33"/>
  <c r="G910" i="33"/>
  <c r="G909" i="33"/>
  <c r="G908" i="33"/>
  <c r="G889" i="33"/>
  <c r="G888" i="33"/>
  <c r="G885" i="33"/>
  <c r="G884" i="33"/>
  <c r="G883" i="33"/>
  <c r="G882" i="33"/>
  <c r="G876" i="33"/>
  <c r="G877" i="33" s="1"/>
  <c r="G875" i="33"/>
  <c r="G872" i="33"/>
  <c r="G871" i="33"/>
  <c r="G870" i="33"/>
  <c r="G864" i="33"/>
  <c r="G863" i="33"/>
  <c r="G865" i="33" s="1"/>
  <c r="G860" i="33"/>
  <c r="G859" i="33"/>
  <c r="G858" i="33"/>
  <c r="G852" i="33"/>
  <c r="G851" i="33"/>
  <c r="G850" i="33"/>
  <c r="G847" i="33"/>
  <c r="G846" i="33"/>
  <c r="G845" i="33"/>
  <c r="G844" i="33"/>
  <c r="G843" i="33"/>
  <c r="G842" i="33"/>
  <c r="G841" i="33"/>
  <c r="G840" i="33"/>
  <c r="G839" i="33"/>
  <c r="G838" i="33"/>
  <c r="G837" i="33"/>
  <c r="G836" i="33"/>
  <c r="G835" i="33"/>
  <c r="G834" i="33"/>
  <c r="G833" i="33"/>
  <c r="G827" i="33"/>
  <c r="G826" i="33"/>
  <c r="G823" i="33"/>
  <c r="G822" i="33"/>
  <c r="G824" i="33" s="1"/>
  <c r="G821" i="33"/>
  <c r="G820" i="33"/>
  <c r="G814" i="33"/>
  <c r="G815" i="33" s="1"/>
  <c r="G813" i="33"/>
  <c r="G810" i="33"/>
  <c r="G809" i="33"/>
  <c r="G808" i="33"/>
  <c r="G807" i="33"/>
  <c r="G801" i="33"/>
  <c r="G800" i="33"/>
  <c r="G797" i="33"/>
  <c r="G796" i="33"/>
  <c r="G795" i="33"/>
  <c r="G794" i="33"/>
  <c r="G789" i="33"/>
  <c r="G788" i="33"/>
  <c r="G787" i="33"/>
  <c r="G784" i="33"/>
  <c r="G783" i="33"/>
  <c r="G782" i="33"/>
  <c r="G781" i="33"/>
  <c r="G775" i="33"/>
  <c r="G776" i="33" s="1"/>
  <c r="G772" i="33"/>
  <c r="G773" i="33" s="1"/>
  <c r="G771" i="33"/>
  <c r="G765" i="33"/>
  <c r="G764" i="33"/>
  <c r="G761" i="33"/>
  <c r="G762" i="33" s="1"/>
  <c r="G755" i="33"/>
  <c r="G756" i="33" s="1"/>
  <c r="G752" i="33"/>
  <c r="G753" i="33" s="1"/>
  <c r="G749" i="33"/>
  <c r="G750" i="33" s="1"/>
  <c r="G743" i="33"/>
  <c r="G742" i="33"/>
  <c r="G739" i="33"/>
  <c r="G740" i="33" s="1"/>
  <c r="G738" i="33"/>
  <c r="G732" i="33"/>
  <c r="G731" i="33"/>
  <c r="G728" i="33"/>
  <c r="G727" i="33"/>
  <c r="G721" i="33"/>
  <c r="G722" i="33" s="1"/>
  <c r="G720" i="33"/>
  <c r="G717" i="33"/>
  <c r="G716" i="33"/>
  <c r="G710" i="33"/>
  <c r="G711" i="33" s="1"/>
  <c r="G707" i="33"/>
  <c r="G708" i="33" s="1"/>
  <c r="G706" i="33"/>
  <c r="G700" i="33"/>
  <c r="G699" i="33"/>
  <c r="G696" i="33"/>
  <c r="G697" i="33" s="1"/>
  <c r="G695" i="33"/>
  <c r="G689" i="33"/>
  <c r="G690" i="33" s="1"/>
  <c r="G686" i="33"/>
  <c r="G687" i="33" s="1"/>
  <c r="G685" i="33"/>
  <c r="G682" i="33"/>
  <c r="G681" i="33"/>
  <c r="G675" i="33"/>
  <c r="G674" i="33"/>
  <c r="G671" i="33"/>
  <c r="G672" i="33" s="1"/>
  <c r="G665" i="33"/>
  <c r="G664" i="33"/>
  <c r="G661" i="33"/>
  <c r="G662" i="33" s="1"/>
  <c r="G660" i="33"/>
  <c r="G654" i="33"/>
  <c r="G653" i="33"/>
  <c r="G650" i="33"/>
  <c r="G649" i="33"/>
  <c r="G648" i="33"/>
  <c r="G642" i="33"/>
  <c r="G641" i="33"/>
  <c r="G638" i="33"/>
  <c r="G637" i="33"/>
  <c r="G636" i="33"/>
  <c r="G630" i="33"/>
  <c r="G629" i="33"/>
  <c r="G631" i="33" s="1"/>
  <c r="G626" i="33"/>
  <c r="G625" i="33"/>
  <c r="G624" i="33"/>
  <c r="G618" i="33"/>
  <c r="G617" i="33"/>
  <c r="G614" i="33"/>
  <c r="G613" i="33"/>
  <c r="G612" i="33"/>
  <c r="G606" i="33"/>
  <c r="G605" i="33"/>
  <c r="G602" i="33"/>
  <c r="G603" i="33" s="1"/>
  <c r="G596" i="33"/>
  <c r="G595" i="33"/>
  <c r="G597" i="33" s="1"/>
  <c r="G592" i="33"/>
  <c r="G593" i="33" s="1"/>
  <c r="G586" i="33"/>
  <c r="G587" i="33" s="1"/>
  <c r="G585" i="33"/>
  <c r="F582" i="33"/>
  <c r="G582" i="33" s="1"/>
  <c r="G581" i="33"/>
  <c r="G580" i="33"/>
  <c r="G579" i="33"/>
  <c r="G578" i="33"/>
  <c r="G575" i="33"/>
  <c r="G576" i="33" s="1"/>
  <c r="G574" i="33"/>
  <c r="G568" i="33"/>
  <c r="G567" i="33"/>
  <c r="G564" i="33"/>
  <c r="G563" i="33"/>
  <c r="G562" i="33"/>
  <c r="G561" i="33"/>
  <c r="G560" i="33"/>
  <c r="G557" i="33"/>
  <c r="G556" i="33"/>
  <c r="G550" i="33"/>
  <c r="G551" i="33" s="1"/>
  <c r="G549" i="33"/>
  <c r="G546" i="33"/>
  <c r="G545" i="33"/>
  <c r="G544" i="33"/>
  <c r="G543" i="33"/>
  <c r="G542" i="33"/>
  <c r="G539" i="33"/>
  <c r="G540" i="33" s="1"/>
  <c r="G538" i="33"/>
  <c r="G532" i="33"/>
  <c r="G531" i="33"/>
  <c r="G528" i="33"/>
  <c r="G527" i="33"/>
  <c r="G526" i="33"/>
  <c r="G525" i="33"/>
  <c r="G524" i="33"/>
  <c r="G521" i="33"/>
  <c r="G520" i="33"/>
  <c r="G514" i="33"/>
  <c r="G513" i="33"/>
  <c r="G510" i="33"/>
  <c r="G509" i="33"/>
  <c r="G511" i="33" s="1"/>
  <c r="G503" i="33"/>
  <c r="G502" i="33"/>
  <c r="G499" i="33"/>
  <c r="G500" i="33" s="1"/>
  <c r="G493" i="33"/>
  <c r="G492" i="33"/>
  <c r="G489" i="33"/>
  <c r="G490" i="33" s="1"/>
  <c r="G483" i="33"/>
  <c r="G484" i="33" s="1"/>
  <c r="G485" i="33" s="1"/>
  <c r="G482" i="33"/>
  <c r="G479" i="33"/>
  <c r="G480" i="33" s="1"/>
  <c r="G473" i="33"/>
  <c r="G474" i="33" s="1"/>
  <c r="G470" i="33"/>
  <c r="G469" i="33"/>
  <c r="G471" i="33" s="1"/>
  <c r="G463" i="33"/>
  <c r="G462" i="33"/>
  <c r="G459" i="33"/>
  <c r="G460" i="33" s="1"/>
  <c r="G458" i="33"/>
  <c r="G455" i="33"/>
  <c r="G456" i="33" s="1"/>
  <c r="G452" i="33"/>
  <c r="G451" i="33"/>
  <c r="G450" i="33"/>
  <c r="G447" i="33"/>
  <c r="G448" i="33" s="1"/>
  <c r="G441" i="33"/>
  <c r="G440" i="33"/>
  <c r="G437" i="33"/>
  <c r="G436" i="33"/>
  <c r="G438" i="33" s="1"/>
  <c r="G433" i="33"/>
  <c r="G434" i="33" s="1"/>
  <c r="G430" i="33"/>
  <c r="G429" i="33"/>
  <c r="G428" i="33"/>
  <c r="G427" i="33"/>
  <c r="G425" i="33"/>
  <c r="G424" i="33"/>
  <c r="G418" i="33"/>
  <c r="G417" i="33"/>
  <c r="G414" i="33"/>
  <c r="G413" i="33"/>
  <c r="G410" i="33"/>
  <c r="G411" i="33" s="1"/>
  <c r="G407" i="33"/>
  <c r="G406" i="33"/>
  <c r="G405" i="33"/>
  <c r="G404" i="33"/>
  <c r="G401" i="33"/>
  <c r="G402" i="33" s="1"/>
  <c r="G395" i="33"/>
  <c r="G396" i="33" s="1"/>
  <c r="G397" i="33" s="1"/>
  <c r="I397" i="33" s="1"/>
  <c r="G389" i="33"/>
  <c r="G388" i="33"/>
  <c r="G385" i="33"/>
  <c r="G386" i="33" s="1"/>
  <c r="G384" i="33"/>
  <c r="G378" i="33"/>
  <c r="G377" i="33"/>
  <c r="G379" i="33" s="1"/>
  <c r="G374" i="33"/>
  <c r="G373" i="33"/>
  <c r="G372" i="33"/>
  <c r="G366" i="33"/>
  <c r="G365" i="33"/>
  <c r="G367" i="33" s="1"/>
  <c r="G362" i="33"/>
  <c r="G361" i="33"/>
  <c r="G360" i="33"/>
  <c r="G363" i="33" s="1"/>
  <c r="G354" i="33"/>
  <c r="G353" i="33"/>
  <c r="G355" i="33" s="1"/>
  <c r="G350" i="33"/>
  <c r="G349" i="33"/>
  <c r="G348" i="33"/>
  <c r="F342" i="33"/>
  <c r="G342" i="33" s="1"/>
  <c r="G341" i="33"/>
  <c r="F338" i="33"/>
  <c r="G338" i="33" s="1"/>
  <c r="F337" i="33"/>
  <c r="G337" i="33" s="1"/>
  <c r="F336" i="33"/>
  <c r="G336" i="33" s="1"/>
  <c r="G330" i="33"/>
  <c r="G331" i="33" s="1"/>
  <c r="G329" i="33"/>
  <c r="G326" i="33"/>
  <c r="G325" i="33"/>
  <c r="G324" i="33"/>
  <c r="G317" i="33"/>
  <c r="G314" i="33"/>
  <c r="G313" i="33"/>
  <c r="G312" i="33"/>
  <c r="G305" i="33"/>
  <c r="G302" i="33"/>
  <c r="G301" i="33"/>
  <c r="G300" i="33"/>
  <c r="G293" i="33"/>
  <c r="G290" i="33"/>
  <c r="G289" i="33"/>
  <c r="G288" i="33"/>
  <c r="G281" i="33"/>
  <c r="G278" i="33"/>
  <c r="G277" i="33"/>
  <c r="G276" i="33"/>
  <c r="G269" i="33"/>
  <c r="G266" i="33"/>
  <c r="G265" i="33"/>
  <c r="G264" i="33"/>
  <c r="G257" i="33"/>
  <c r="G254" i="33"/>
  <c r="G253" i="33"/>
  <c r="G252" i="33"/>
  <c r="F246" i="33"/>
  <c r="G246" i="33" s="1"/>
  <c r="G245" i="33"/>
  <c r="G242" i="33"/>
  <c r="G241" i="33"/>
  <c r="G243" i="33" s="1"/>
  <c r="G240" i="33"/>
  <c r="G234" i="33"/>
  <c r="G233" i="33"/>
  <c r="G230" i="33"/>
  <c r="G229" i="33"/>
  <c r="G228" i="33"/>
  <c r="G222" i="33"/>
  <c r="G221" i="33"/>
  <c r="G218" i="33"/>
  <c r="G217" i="33"/>
  <c r="G216" i="33"/>
  <c r="G210" i="33"/>
  <c r="G209" i="33"/>
  <c r="G206" i="33"/>
  <c r="G205" i="33"/>
  <c r="G204" i="33"/>
  <c r="G203" i="33"/>
  <c r="G197" i="33"/>
  <c r="G196" i="33"/>
  <c r="G193" i="33"/>
  <c r="G192" i="33"/>
  <c r="G191" i="33"/>
  <c r="G190" i="33"/>
  <c r="G184" i="33"/>
  <c r="G183" i="33"/>
  <c r="G180" i="33"/>
  <c r="G179" i="33"/>
  <c r="G178" i="33"/>
  <c r="G177" i="33"/>
  <c r="G171" i="33"/>
  <c r="G170" i="33"/>
  <c r="G167" i="33"/>
  <c r="G166" i="33"/>
  <c r="G165" i="33"/>
  <c r="G164" i="33"/>
  <c r="G158" i="33"/>
  <c r="G157" i="33"/>
  <c r="G154" i="33"/>
  <c r="G153" i="33"/>
  <c r="G152" i="33"/>
  <c r="G146" i="33"/>
  <c r="G145" i="33"/>
  <c r="G147" i="33" s="1"/>
  <c r="G142" i="33"/>
  <c r="G143" i="33" s="1"/>
  <c r="G136" i="33"/>
  <c r="G135" i="33"/>
  <c r="G132" i="33"/>
  <c r="G131" i="33"/>
  <c r="G130" i="33"/>
  <c r="G124" i="33"/>
  <c r="G123" i="33"/>
  <c r="G122" i="33"/>
  <c r="G121" i="33"/>
  <c r="G125" i="33" s="1"/>
  <c r="G126" i="33" s="1"/>
  <c r="I126" i="33" s="1"/>
  <c r="G115" i="33"/>
  <c r="G114" i="33"/>
  <c r="G113" i="33"/>
  <c r="G112" i="33"/>
  <c r="G106" i="33"/>
  <c r="G105" i="33"/>
  <c r="G104" i="33"/>
  <c r="G103" i="33"/>
  <c r="G97" i="33"/>
  <c r="F96" i="33"/>
  <c r="G96" i="33" s="1"/>
  <c r="F95" i="33"/>
  <c r="G95" i="33" s="1"/>
  <c r="G94" i="33"/>
  <c r="G88" i="33"/>
  <c r="G87" i="33"/>
  <c r="G86" i="33"/>
  <c r="G79" i="33"/>
  <c r="G78" i="33"/>
  <c r="G77" i="33"/>
  <c r="G76" i="33"/>
  <c r="G70" i="33"/>
  <c r="G69" i="33"/>
  <c r="G71" i="33" s="1"/>
  <c r="G66" i="33"/>
  <c r="G65" i="33"/>
  <c r="G64" i="33"/>
  <c r="G63" i="33"/>
  <c r="G62" i="33"/>
  <c r="G56" i="33"/>
  <c r="G55" i="33"/>
  <c r="G54" i="33"/>
  <c r="G53" i="33"/>
  <c r="G52" i="33"/>
  <c r="G28" i="33"/>
  <c r="G29" i="33" s="1"/>
  <c r="G25" i="33"/>
  <c r="G24" i="33"/>
  <c r="G23" i="33"/>
  <c r="G26" i="33" s="1"/>
  <c r="G22" i="33"/>
  <c r="G19" i="33"/>
  <c r="G18" i="33"/>
  <c r="G17" i="33"/>
  <c r="G16" i="33"/>
  <c r="G15" i="33"/>
  <c r="G14" i="33"/>
  <c r="G13" i="33"/>
  <c r="G12" i="33"/>
  <c r="G380" i="33" l="1"/>
  <c r="G547" i="33"/>
  <c r="G598" i="33"/>
  <c r="G655" i="33"/>
  <c r="G949" i="33"/>
  <c r="G954" i="33" s="1"/>
  <c r="G972" i="33"/>
  <c r="G995" i="33"/>
  <c r="G1000" i="33" s="1"/>
  <c r="G1040" i="33"/>
  <c r="G1187" i="33"/>
  <c r="G1191" i="33" s="1"/>
  <c r="G98" i="33"/>
  <c r="G99" i="33" s="1"/>
  <c r="I99" i="33" s="1"/>
  <c r="G207" i="33"/>
  <c r="G375" i="33"/>
  <c r="G494" i="33"/>
  <c r="G533" i="33"/>
  <c r="G683" i="33"/>
  <c r="G691" i="33" s="1"/>
  <c r="G729" i="33"/>
  <c r="G828" i="33"/>
  <c r="G829" i="33" s="1"/>
  <c r="G912" i="33"/>
  <c r="G999" i="33"/>
  <c r="G1085" i="33"/>
  <c r="G1086" i="33" s="1"/>
  <c r="G1212" i="33"/>
  <c r="G1296" i="33"/>
  <c r="G1530" i="33"/>
  <c r="G1554" i="33"/>
  <c r="G1559" i="33" s="1"/>
  <c r="G1568" i="33"/>
  <c r="G194" i="33"/>
  <c r="G475" i="33"/>
  <c r="G569" i="33"/>
  <c r="G1115" i="33"/>
  <c r="G1130" i="33"/>
  <c r="G1386" i="33"/>
  <c r="G231" i="33"/>
  <c r="G419" i="33"/>
  <c r="G420" i="33" s="1"/>
  <c r="I420" i="33" s="1"/>
  <c r="G57" i="33"/>
  <c r="G58" i="33" s="1"/>
  <c r="I58" i="33" s="1"/>
  <c r="G137" i="33"/>
  <c r="G211" i="33"/>
  <c r="G212" i="33" s="1"/>
  <c r="I212" i="33" s="1"/>
  <c r="G977" i="33"/>
  <c r="G67" i="33"/>
  <c r="G558" i="33"/>
  <c r="G666" i="33"/>
  <c r="G667" i="33" s="1"/>
  <c r="G766" i="33"/>
  <c r="G785" i="33"/>
  <c r="G853" i="33"/>
  <c r="G938" i="33"/>
  <c r="G1006" i="33"/>
  <c r="G1096" i="33"/>
  <c r="G1222" i="33"/>
  <c r="G1300" i="33"/>
  <c r="G1301" i="33" s="1"/>
  <c r="G1428" i="33"/>
  <c r="G1429" i="33" s="1"/>
  <c r="G279" i="33"/>
  <c r="G303" i="33"/>
  <c r="G327" i="33"/>
  <c r="G332" i="33" s="1"/>
  <c r="G873" i="33"/>
  <c r="G1466" i="33"/>
  <c r="G1180" i="33"/>
  <c r="G1181" i="33" s="1"/>
  <c r="G790" i="33"/>
  <c r="G1405" i="33"/>
  <c r="G1409" i="33" s="1"/>
  <c r="G1157" i="33"/>
  <c r="G1011" i="33"/>
  <c r="G1446" i="33"/>
  <c r="G20" i="33"/>
  <c r="G30" i="33" s="1"/>
  <c r="G159" i="33"/>
  <c r="F258" i="33"/>
  <c r="F270" i="33" s="1"/>
  <c r="G453" i="33"/>
  <c r="G619" i="33"/>
  <c r="G639" i="33"/>
  <c r="G676" i="33"/>
  <c r="G677" i="33" s="1"/>
  <c r="G798" i="33"/>
  <c r="G890" i="33"/>
  <c r="G920" i="33"/>
  <c r="G1072" i="33"/>
  <c r="G1242" i="33"/>
  <c r="G1519" i="33"/>
  <c r="G1534" i="33"/>
  <c r="G1535" i="33" s="1"/>
  <c r="G72" i="33"/>
  <c r="G89" i="33"/>
  <c r="G90" i="33" s="1"/>
  <c r="I90" i="33" s="1"/>
  <c r="G351" i="33"/>
  <c r="G356" i="33" s="1"/>
  <c r="G408" i="33"/>
  <c r="G583" i="33"/>
  <c r="G811" i="33"/>
  <c r="G861" i="33"/>
  <c r="G866" i="33" s="1"/>
  <c r="G1097" i="33"/>
  <c r="G107" i="33"/>
  <c r="G108" i="33" s="1"/>
  <c r="G148" i="33"/>
  <c r="I148" i="33" s="1"/>
  <c r="G181" i="33"/>
  <c r="G529" i="33"/>
  <c r="G643" i="33"/>
  <c r="G718" i="33"/>
  <c r="G723" i="33" s="1"/>
  <c r="G733" i="33"/>
  <c r="G942" i="33"/>
  <c r="G943" i="33" s="1"/>
  <c r="G966" i="33"/>
  <c r="G1020" i="33"/>
  <c r="G1021" i="33" s="1"/>
  <c r="G1498" i="33"/>
  <c r="G1508" i="33"/>
  <c r="G1575" i="33"/>
  <c r="G1576" i="33" s="1"/>
  <c r="G552" i="33"/>
  <c r="G133" i="33"/>
  <c r="G168" i="33"/>
  <c r="G185" i="33"/>
  <c r="G186" i="33" s="1"/>
  <c r="I186" i="33" s="1"/>
  <c r="G198" i="33"/>
  <c r="G199" i="33" s="1"/>
  <c r="I199" i="33" s="1"/>
  <c r="G219" i="33"/>
  <c r="G247" i="33"/>
  <c r="G248" i="33" s="1"/>
  <c r="I248" i="33" s="1"/>
  <c r="G267" i="33"/>
  <c r="G291" i="33"/>
  <c r="G315" i="33"/>
  <c r="G390" i="33"/>
  <c r="G391" i="33" s="1"/>
  <c r="I391" i="33" s="1"/>
  <c r="G442" i="33"/>
  <c r="G443" i="33" s="1"/>
  <c r="G515" i="33"/>
  <c r="G516" i="33" s="1"/>
  <c r="G607" i="33"/>
  <c r="G608" i="33" s="1"/>
  <c r="G627" i="33"/>
  <c r="G886" i="33"/>
  <c r="G927" i="33"/>
  <c r="G1119" i="33"/>
  <c r="G1208" i="33"/>
  <c r="G1213" i="33" s="1"/>
  <c r="G1395" i="33"/>
  <c r="G1396" i="33" s="1"/>
  <c r="G116" i="33"/>
  <c r="G117" i="33" s="1"/>
  <c r="I116" i="33" s="1"/>
  <c r="G588" i="33"/>
  <c r="G632" i="33"/>
  <c r="G767" i="33"/>
  <c r="G816" i="33"/>
  <c r="G848" i="33"/>
  <c r="G854" i="33" s="1"/>
  <c r="G1322" i="33"/>
  <c r="G1351" i="33"/>
  <c r="G1352" i="33" s="1"/>
  <c r="G235" i="33"/>
  <c r="G415" i="33"/>
  <c r="G431" i="33"/>
  <c r="G522" i="33"/>
  <c r="G651" i="33"/>
  <c r="G656" i="33" s="1"/>
  <c r="G701" i="33"/>
  <c r="G702" i="33" s="1"/>
  <c r="G802" i="33"/>
  <c r="G932" i="33"/>
  <c r="G1050" i="33"/>
  <c r="G1137" i="33"/>
  <c r="G1278" i="33"/>
  <c r="G1279" i="33" s="1"/>
  <c r="G80" i="33"/>
  <c r="G81" i="33" s="1"/>
  <c r="I81" i="33" s="1"/>
  <c r="G155" i="33"/>
  <c r="G160" i="33" s="1"/>
  <c r="I160" i="33" s="1"/>
  <c r="G172" i="33"/>
  <c r="G223" i="33"/>
  <c r="G224" i="33" s="1"/>
  <c r="I224" i="33" s="1"/>
  <c r="G255" i="33"/>
  <c r="G343" i="33"/>
  <c r="G464" i="33"/>
  <c r="G504" i="33"/>
  <c r="G505" i="33" s="1"/>
  <c r="G565" i="33"/>
  <c r="G615" i="33"/>
  <c r="G744" i="33"/>
  <c r="G745" i="33" s="1"/>
  <c r="G1068" i="33"/>
  <c r="G1076" i="33" s="1"/>
  <c r="G1107" i="33"/>
  <c r="G1108" i="33" s="1"/>
  <c r="G1256" i="33"/>
  <c r="G1260" i="33" s="1"/>
  <c r="G1311" i="33"/>
  <c r="G1312" i="33" s="1"/>
  <c r="G138" i="33"/>
  <c r="I138" i="33" s="1"/>
  <c r="F282" i="33"/>
  <c r="G270" i="33"/>
  <c r="G271" i="33" s="1"/>
  <c r="G712" i="33"/>
  <c r="G777" i="33"/>
  <c r="G368" i="33"/>
  <c r="G757" i="33"/>
  <c r="G1202" i="33"/>
  <c r="G1223" i="33"/>
  <c r="G1362" i="33"/>
  <c r="G878" i="33"/>
  <c r="G495" i="33"/>
  <c r="G989" i="33"/>
  <c r="G1060" i="33"/>
  <c r="G1120" i="33"/>
  <c r="G1246" i="33"/>
  <c r="G1524" i="33"/>
  <c r="G339" i="33"/>
  <c r="G1372" i="33"/>
  <c r="G534" i="33"/>
  <c r="G1233" i="33"/>
  <c r="G1512" i="33"/>
  <c r="G344" i="33"/>
  <c r="G258" i="33"/>
  <c r="G259" i="33" s="1"/>
  <c r="G570" i="33" l="1"/>
  <c r="G734" i="33"/>
  <c r="G620" i="33"/>
  <c r="G644" i="33"/>
  <c r="G236" i="33"/>
  <c r="G891" i="33"/>
  <c r="G803" i="33"/>
  <c r="G260" i="33"/>
  <c r="G272" i="33"/>
  <c r="I272" i="33" s="1"/>
  <c r="G173" i="33"/>
  <c r="I173" i="33" s="1"/>
  <c r="G465" i="33"/>
  <c r="F294" i="33"/>
  <c r="G282" i="33"/>
  <c r="G283" i="33" s="1"/>
  <c r="G284" i="33" s="1"/>
  <c r="I284" i="33" s="1"/>
  <c r="F306" i="33" l="1"/>
  <c r="G294" i="33"/>
  <c r="G295" i="33" s="1"/>
  <c r="G296" i="33" s="1"/>
  <c r="I296" i="33" s="1"/>
  <c r="G306" i="33" l="1"/>
  <c r="G307" i="33" s="1"/>
  <c r="G308" i="33" s="1"/>
  <c r="F318" i="33"/>
  <c r="G318" i="33" s="1"/>
  <c r="G319" i="33" s="1"/>
  <c r="G320" i="33" s="1"/>
  <c r="D50" i="32" l="1"/>
  <c r="D49" i="32"/>
  <c r="E41" i="32"/>
  <c r="D41" i="32"/>
  <c r="E37" i="32"/>
  <c r="D37" i="32"/>
  <c r="E30" i="32"/>
  <c r="D30" i="32"/>
  <c r="E18" i="32"/>
  <c r="E50" i="32" s="1"/>
  <c r="D18" i="32"/>
  <c r="I22" i="31"/>
  <c r="I15" i="31" s="1"/>
  <c r="I24" i="31" s="1"/>
  <c r="C93" i="29" l="1"/>
  <c r="D90" i="29" s="1"/>
  <c r="D93" i="29" s="1"/>
  <c r="B83" i="29"/>
  <c r="B80" i="29"/>
  <c r="B77" i="29"/>
  <c r="B74" i="29"/>
  <c r="B71" i="29"/>
  <c r="B68" i="29"/>
  <c r="B65" i="29"/>
  <c r="B62" i="29"/>
  <c r="B59" i="29"/>
  <c r="B56" i="29"/>
  <c r="B53" i="29"/>
  <c r="B50" i="29"/>
  <c r="B47" i="29"/>
  <c r="B44" i="29"/>
  <c r="B41" i="29"/>
  <c r="B38" i="29"/>
  <c r="B35" i="29"/>
  <c r="B32" i="29"/>
  <c r="B29" i="29"/>
  <c r="E93" i="29"/>
  <c r="B26" i="29"/>
  <c r="B23" i="29"/>
  <c r="B20" i="29"/>
  <c r="B17" i="29"/>
  <c r="B14" i="29"/>
  <c r="I17" i="15"/>
  <c r="I18" i="15"/>
  <c r="I19" i="15"/>
  <c r="I20" i="15"/>
  <c r="I21" i="15"/>
  <c r="I22" i="15"/>
  <c r="I23" i="15"/>
  <c r="I24" i="15"/>
  <c r="I27" i="15"/>
  <c r="I28" i="15"/>
  <c r="I29" i="15"/>
  <c r="I30" i="15"/>
  <c r="I31" i="15"/>
  <c r="I33" i="15"/>
  <c r="I34" i="15"/>
  <c r="I35" i="15"/>
  <c r="I37" i="15"/>
  <c r="I38" i="15"/>
  <c r="I39" i="15"/>
  <c r="I40" i="15"/>
  <c r="I41" i="15"/>
  <c r="I42" i="15"/>
  <c r="I43" i="15"/>
  <c r="I44" i="15"/>
  <c r="I45" i="15"/>
  <c r="I46" i="15"/>
  <c r="I47" i="15"/>
  <c r="I48" i="15"/>
  <c r="I49" i="15"/>
  <c r="I51" i="15"/>
  <c r="I52" i="15"/>
  <c r="I53" i="15"/>
  <c r="I54" i="15"/>
  <c r="I55" i="15"/>
  <c r="I56" i="15"/>
  <c r="I57" i="15"/>
  <c r="I58" i="15"/>
  <c r="I60" i="15"/>
  <c r="I61" i="15"/>
  <c r="I62" i="15"/>
  <c r="I63" i="15"/>
  <c r="I64" i="15"/>
  <c r="I65" i="15"/>
  <c r="I66" i="15"/>
  <c r="I67" i="15"/>
  <c r="I68" i="15"/>
  <c r="I70" i="15"/>
  <c r="I71" i="15"/>
  <c r="I72" i="15"/>
  <c r="I73" i="15"/>
  <c r="I74" i="15"/>
  <c r="I75" i="15"/>
  <c r="I76" i="15"/>
  <c r="I77" i="15"/>
  <c r="I78" i="15"/>
  <c r="I79" i="15"/>
  <c r="I82" i="15"/>
  <c r="I83" i="15"/>
  <c r="I84" i="15"/>
  <c r="I85" i="15"/>
  <c r="I86" i="15"/>
  <c r="I87" i="15"/>
  <c r="I88" i="15"/>
  <c r="I89" i="15"/>
  <c r="I90" i="15"/>
  <c r="I91" i="15"/>
  <c r="I92" i="15"/>
  <c r="I94" i="15"/>
  <c r="I96" i="15"/>
  <c r="I97" i="15"/>
  <c r="I98" i="15"/>
  <c r="I99" i="15"/>
  <c r="I101" i="15"/>
  <c r="I102" i="15"/>
  <c r="I103" i="15"/>
  <c r="I104" i="15"/>
  <c r="I105" i="15"/>
  <c r="I106" i="15"/>
  <c r="I108" i="15"/>
  <c r="I111" i="15"/>
  <c r="I112" i="15"/>
  <c r="I113" i="15"/>
  <c r="I114" i="15"/>
  <c r="I115" i="15"/>
  <c r="I116" i="15"/>
  <c r="I117" i="15"/>
  <c r="I118" i="15"/>
  <c r="I119" i="15"/>
  <c r="I122" i="15"/>
  <c r="I123" i="15"/>
  <c r="I124" i="15"/>
  <c r="I125" i="15"/>
  <c r="I126" i="15"/>
  <c r="I127" i="15"/>
  <c r="I128" i="15"/>
  <c r="I129" i="15"/>
  <c r="I130" i="15"/>
  <c r="I131" i="15"/>
  <c r="I132" i="15"/>
  <c r="I133" i="15"/>
  <c r="I134" i="15"/>
  <c r="I137" i="15"/>
  <c r="I138" i="15"/>
  <c r="I139" i="15"/>
  <c r="I140" i="15"/>
  <c r="I141" i="15"/>
  <c r="I142" i="15"/>
  <c r="I143" i="15"/>
  <c r="I145" i="15"/>
  <c r="I146" i="15"/>
  <c r="I147" i="15"/>
  <c r="I148" i="15"/>
  <c r="I149" i="15"/>
  <c r="I150" i="15"/>
  <c r="I151" i="15"/>
  <c r="I152" i="15"/>
  <c r="I153" i="15"/>
  <c r="I155" i="15"/>
  <c r="I156" i="15"/>
  <c r="I157" i="15"/>
  <c r="I158" i="15"/>
  <c r="I159" i="15"/>
  <c r="I160" i="15"/>
  <c r="I161" i="15"/>
  <c r="I162" i="15"/>
  <c r="I163" i="15"/>
  <c r="I164" i="15"/>
  <c r="I165" i="15"/>
  <c r="I166" i="15"/>
  <c r="I167" i="15"/>
  <c r="I168" i="15"/>
  <c r="I169" i="15"/>
  <c r="I171" i="15"/>
  <c r="I173" i="15"/>
  <c r="I174" i="15"/>
  <c r="I175" i="15"/>
  <c r="I176" i="15"/>
  <c r="I177" i="15"/>
  <c r="I178" i="15"/>
  <c r="I179" i="15"/>
  <c r="I181" i="15"/>
  <c r="I182" i="15"/>
  <c r="I183" i="15"/>
  <c r="I184" i="15"/>
  <c r="I185" i="15"/>
  <c r="I186" i="15"/>
  <c r="I188" i="15"/>
  <c r="I189" i="15"/>
  <c r="I192" i="15"/>
  <c r="I193" i="15"/>
  <c r="I194" i="15"/>
  <c r="I195" i="15"/>
  <c r="I196" i="15"/>
  <c r="I197" i="15"/>
  <c r="I198" i="15"/>
  <c r="I199" i="15"/>
  <c r="I200" i="15"/>
  <c r="I201" i="15"/>
  <c r="I202" i="15"/>
  <c r="I203" i="15"/>
  <c r="I205" i="15"/>
  <c r="I206" i="15"/>
  <c r="I209" i="15"/>
  <c r="I210" i="15"/>
  <c r="I211" i="15"/>
  <c r="I212" i="15"/>
  <c r="I213" i="15"/>
  <c r="I214" i="15"/>
  <c r="I215" i="15"/>
  <c r="I216" i="15"/>
  <c r="I217" i="15"/>
  <c r="I218" i="15"/>
  <c r="I219" i="15"/>
  <c r="I220" i="15"/>
  <c r="I222" i="15"/>
  <c r="I223" i="15"/>
  <c r="I224" i="15"/>
  <c r="I225" i="15"/>
  <c r="I226" i="15"/>
  <c r="I227" i="15"/>
  <c r="I228" i="15"/>
  <c r="I231" i="15"/>
  <c r="I232" i="15"/>
  <c r="I233" i="15"/>
  <c r="I234" i="15"/>
  <c r="I235" i="15"/>
  <c r="I236" i="15"/>
  <c r="I238" i="15"/>
  <c r="I239" i="15"/>
  <c r="I242" i="15"/>
  <c r="I243" i="15"/>
  <c r="I244" i="15"/>
  <c r="I245" i="15"/>
  <c r="I248" i="15"/>
  <c r="I249" i="15"/>
  <c r="I250" i="15"/>
  <c r="I251" i="15"/>
  <c r="I252" i="15"/>
  <c r="I253" i="15"/>
  <c r="I254" i="15"/>
  <c r="I255" i="15"/>
  <c r="I256" i="15"/>
  <c r="I257" i="15"/>
  <c r="I258" i="15"/>
  <c r="I259" i="15"/>
  <c r="I260" i="15"/>
  <c r="I261" i="15"/>
  <c r="I262" i="15"/>
  <c r="I263" i="15"/>
  <c r="I264" i="15"/>
  <c r="I265" i="15"/>
  <c r="I266" i="15"/>
  <c r="I267" i="15"/>
  <c r="I268" i="15"/>
  <c r="I269" i="15"/>
  <c r="I270" i="15"/>
  <c r="I271" i="15"/>
  <c r="I272" i="15"/>
  <c r="I273" i="15"/>
  <c r="I274" i="15"/>
  <c r="I275" i="15"/>
  <c r="I276" i="15"/>
  <c r="I277" i="15"/>
  <c r="I278" i="15"/>
  <c r="I279" i="15"/>
  <c r="I280" i="15"/>
  <c r="I281" i="15"/>
  <c r="I282" i="15"/>
  <c r="I283" i="15"/>
  <c r="I284" i="15"/>
  <c r="I285" i="15"/>
  <c r="I286" i="15"/>
  <c r="I287" i="15"/>
  <c r="I288" i="15"/>
  <c r="I289" i="15"/>
  <c r="I291" i="15"/>
  <c r="I292" i="15"/>
  <c r="I293" i="15"/>
  <c r="I294" i="15"/>
  <c r="I295" i="15"/>
  <c r="I296" i="15"/>
  <c r="I297" i="15"/>
  <c r="I298" i="15"/>
  <c r="I301" i="15"/>
  <c r="I302" i="15"/>
  <c r="I303" i="15"/>
  <c r="I304" i="15"/>
  <c r="I305" i="15"/>
  <c r="I306" i="15"/>
  <c r="I307" i="15"/>
  <c r="I308" i="15"/>
  <c r="I309" i="15"/>
  <c r="I310" i="15"/>
  <c r="I311" i="15"/>
  <c r="I312" i="15"/>
  <c r="I313" i="15"/>
  <c r="I314" i="15"/>
  <c r="I315" i="15"/>
  <c r="I316" i="15"/>
  <c r="I317" i="15"/>
  <c r="I318" i="15"/>
  <c r="I319" i="15"/>
  <c r="I320" i="15"/>
  <c r="I321" i="15"/>
  <c r="I322" i="15"/>
  <c r="I323" i="15"/>
  <c r="I324" i="15"/>
  <c r="I325" i="15"/>
  <c r="I326" i="15"/>
  <c r="I327" i="15"/>
  <c r="I328" i="15"/>
  <c r="I329" i="15"/>
  <c r="I330" i="15"/>
  <c r="I331" i="15"/>
  <c r="I332" i="15"/>
  <c r="I333" i="15"/>
  <c r="I334" i="15"/>
  <c r="I335" i="15"/>
  <c r="I336" i="15"/>
  <c r="I337" i="15"/>
  <c r="I338" i="15"/>
  <c r="I339" i="15"/>
  <c r="I340" i="15"/>
  <c r="I342" i="15"/>
  <c r="I343" i="15"/>
  <c r="I344" i="15"/>
  <c r="I346" i="15"/>
  <c r="I347" i="15"/>
  <c r="I348" i="15"/>
  <c r="I349" i="15"/>
  <c r="I350" i="15"/>
  <c r="I351" i="15"/>
  <c r="I352" i="15"/>
  <c r="I353" i="15"/>
  <c r="I354" i="15"/>
  <c r="I355" i="15"/>
  <c r="I356" i="15"/>
  <c r="I357" i="15"/>
  <c r="I358" i="15"/>
  <c r="I359" i="15"/>
  <c r="I360" i="15"/>
  <c r="I361" i="15"/>
  <c r="I362" i="15"/>
  <c r="I363" i="15"/>
  <c r="I364" i="15"/>
  <c r="I365" i="15"/>
  <c r="I366" i="15"/>
  <c r="I367" i="15"/>
  <c r="I368" i="15"/>
  <c r="I369" i="15"/>
  <c r="I370" i="15"/>
  <c r="I371" i="15"/>
  <c r="I372" i="15"/>
  <c r="I373" i="15"/>
  <c r="I374" i="15"/>
  <c r="I375" i="15"/>
  <c r="I376" i="15"/>
  <c r="I377" i="15"/>
  <c r="I378" i="15"/>
  <c r="I379" i="15"/>
  <c r="I380" i="15"/>
  <c r="I381" i="15"/>
  <c r="I382" i="15"/>
  <c r="I383" i="15"/>
  <c r="I384" i="15"/>
  <c r="I385" i="15"/>
  <c r="I386" i="15"/>
  <c r="I387" i="15"/>
  <c r="I388" i="15"/>
  <c r="I389" i="15"/>
  <c r="I390" i="15"/>
  <c r="I391" i="15"/>
  <c r="I392" i="15"/>
  <c r="I393" i="15"/>
  <c r="I396" i="15"/>
  <c r="I397" i="15"/>
  <c r="I399" i="15"/>
  <c r="I400" i="15"/>
  <c r="I402" i="15"/>
  <c r="I403" i="15"/>
  <c r="I404" i="15"/>
  <c r="I405" i="15"/>
  <c r="I406" i="15"/>
  <c r="I407" i="15"/>
  <c r="I408" i="15"/>
  <c r="I409" i="15"/>
  <c r="I411" i="15"/>
  <c r="I412" i="15"/>
  <c r="I413" i="15"/>
  <c r="I414" i="15"/>
  <c r="I415" i="15"/>
  <c r="I416" i="15"/>
  <c r="I417" i="15"/>
  <c r="I418" i="15"/>
  <c r="I419" i="15"/>
  <c r="I422" i="15"/>
  <c r="I423" i="15"/>
  <c r="I424" i="15"/>
  <c r="I425" i="15"/>
  <c r="I426" i="15"/>
  <c r="I427" i="15"/>
  <c r="I428" i="15"/>
  <c r="I429" i="15"/>
  <c r="I430" i="15"/>
  <c r="I431" i="15"/>
  <c r="I432" i="15"/>
  <c r="I433" i="15"/>
  <c r="I434" i="15"/>
  <c r="I435" i="15"/>
  <c r="I436" i="15"/>
  <c r="I437" i="15"/>
  <c r="I438" i="15"/>
  <c r="I439" i="15"/>
  <c r="I440" i="15"/>
  <c r="I442" i="15"/>
  <c r="J442" i="15" s="1"/>
  <c r="I443" i="15"/>
  <c r="J443" i="15" s="1"/>
  <c r="I444" i="15"/>
  <c r="J444" i="15" s="1"/>
  <c r="I445" i="15"/>
  <c r="J445" i="15" s="1"/>
  <c r="I446" i="15"/>
  <c r="J446" i="15" s="1"/>
  <c r="I447" i="15"/>
  <c r="J447" i="15" s="1"/>
  <c r="I448" i="15"/>
  <c r="J448" i="15" s="1"/>
  <c r="I449" i="15"/>
  <c r="J449" i="15" s="1"/>
  <c r="I450" i="15"/>
  <c r="J450" i="15" s="1"/>
  <c r="I452" i="15"/>
  <c r="J452" i="15" s="1"/>
  <c r="I453" i="15"/>
  <c r="J453" i="15" s="1"/>
  <c r="I454" i="15"/>
  <c r="J454" i="15" s="1"/>
  <c r="I455" i="15"/>
  <c r="J455" i="15" s="1"/>
  <c r="I456" i="15"/>
  <c r="J456" i="15" s="1"/>
  <c r="I457" i="15"/>
  <c r="J457" i="15" s="1"/>
  <c r="I458" i="15"/>
  <c r="J458" i="15" s="1"/>
  <c r="I459" i="15"/>
  <c r="J459" i="15" s="1"/>
  <c r="I460" i="15"/>
  <c r="J460" i="15" s="1"/>
  <c r="I461" i="15"/>
  <c r="J461" i="15" s="1"/>
  <c r="I462" i="15"/>
  <c r="J462" i="15" s="1"/>
  <c r="I464" i="15"/>
  <c r="J464" i="15" s="1"/>
  <c r="I465" i="15"/>
  <c r="J465" i="15" s="1"/>
  <c r="I467" i="15"/>
  <c r="J467" i="15" s="1"/>
  <c r="I468" i="15"/>
  <c r="J468" i="15" s="1"/>
  <c r="I469" i="15"/>
  <c r="J469" i="15" s="1"/>
  <c r="I470" i="15"/>
  <c r="J470" i="15" s="1"/>
  <c r="I471" i="15"/>
  <c r="J471" i="15" s="1"/>
  <c r="I472" i="15"/>
  <c r="J472" i="15" s="1"/>
  <c r="I473" i="15"/>
  <c r="J473" i="15" s="1"/>
  <c r="I474" i="15"/>
  <c r="J474" i="15" s="1"/>
  <c r="I475" i="15"/>
  <c r="J475" i="15" s="1"/>
  <c r="I476" i="15"/>
  <c r="J476" i="15" s="1"/>
  <c r="I477" i="15"/>
  <c r="J477" i="15" s="1"/>
  <c r="I478" i="15"/>
  <c r="J478" i="15" s="1"/>
  <c r="I479" i="15"/>
  <c r="J479" i="15" s="1"/>
  <c r="I480" i="15"/>
  <c r="J480" i="15" s="1"/>
  <c r="I483" i="15"/>
  <c r="J483" i="15" s="1"/>
  <c r="I484" i="15"/>
  <c r="J484" i="15" s="1"/>
  <c r="I485" i="15"/>
  <c r="J485" i="15" s="1"/>
  <c r="I486" i="15"/>
  <c r="J486" i="15" s="1"/>
  <c r="I487" i="15"/>
  <c r="J487" i="15" s="1"/>
  <c r="I488" i="15"/>
  <c r="I489" i="15"/>
  <c r="J489" i="15" s="1"/>
  <c r="I490" i="15"/>
  <c r="J490" i="15" s="1"/>
  <c r="I491" i="15"/>
  <c r="J491" i="15" s="1"/>
  <c r="I492" i="15"/>
  <c r="J492" i="15" s="1"/>
  <c r="I495" i="15"/>
  <c r="J495" i="15" s="1"/>
  <c r="I496" i="15"/>
  <c r="J496" i="15" s="1"/>
  <c r="I497" i="15"/>
  <c r="J497" i="15" s="1"/>
  <c r="I498" i="15"/>
  <c r="J498" i="15" s="1"/>
  <c r="I499" i="15"/>
  <c r="J499" i="15" s="1"/>
  <c r="I500" i="15"/>
  <c r="J500" i="15" s="1"/>
  <c r="I501" i="15"/>
  <c r="J501" i="15" s="1"/>
  <c r="I503" i="15"/>
  <c r="J503" i="15" s="1"/>
  <c r="I504" i="15"/>
  <c r="J504" i="15" s="1"/>
  <c r="I506" i="15"/>
  <c r="J506" i="15" s="1"/>
  <c r="I507" i="15"/>
  <c r="J507" i="15" s="1"/>
  <c r="I508" i="15"/>
  <c r="J508" i="15" s="1"/>
  <c r="I510" i="15"/>
  <c r="J510" i="15" s="1"/>
  <c r="I511" i="15"/>
  <c r="J511" i="15" s="1"/>
  <c r="I512" i="15"/>
  <c r="J512" i="15" s="1"/>
  <c r="I513" i="15"/>
  <c r="J513" i="15" s="1"/>
  <c r="I514" i="15"/>
  <c r="J514" i="15" s="1"/>
  <c r="I515" i="15"/>
  <c r="J515" i="15" s="1"/>
  <c r="I517" i="15"/>
  <c r="J517" i="15" s="1"/>
  <c r="I518" i="15"/>
  <c r="J518" i="15" s="1"/>
  <c r="I519" i="15"/>
  <c r="I520" i="15"/>
  <c r="J520" i="15" s="1"/>
  <c r="I521" i="15"/>
  <c r="J521" i="15" s="1"/>
  <c r="I522" i="15"/>
  <c r="I523" i="15"/>
  <c r="J523" i="15" s="1"/>
  <c r="I524" i="15"/>
  <c r="J524" i="15" s="1"/>
  <c r="I525" i="15"/>
  <c r="J525" i="15" s="1"/>
  <c r="I526" i="15"/>
  <c r="J526" i="15" s="1"/>
  <c r="I527" i="15"/>
  <c r="J527" i="15" s="1"/>
  <c r="I528" i="15"/>
  <c r="J528" i="15" s="1"/>
  <c r="I529" i="15"/>
  <c r="J529" i="15" s="1"/>
  <c r="I530" i="15"/>
  <c r="J530" i="15" s="1"/>
  <c r="I531" i="15"/>
  <c r="J531" i="15" s="1"/>
  <c r="I532" i="15"/>
  <c r="J532" i="15" s="1"/>
  <c r="I533" i="15"/>
  <c r="J533" i="15" s="1"/>
  <c r="I534" i="15"/>
  <c r="J534" i="15" s="1"/>
  <c r="I535" i="15"/>
  <c r="J535" i="15" s="1"/>
  <c r="I536" i="15"/>
  <c r="J536" i="15" s="1"/>
  <c r="I537" i="15"/>
  <c r="J537" i="15" s="1"/>
  <c r="I539" i="15"/>
  <c r="J539" i="15" s="1"/>
  <c r="I540" i="15"/>
  <c r="J540" i="15" s="1"/>
  <c r="I541" i="15"/>
  <c r="J541" i="15" s="1"/>
  <c r="I542" i="15"/>
  <c r="J542" i="15" s="1"/>
  <c r="I543" i="15"/>
  <c r="J543" i="15" s="1"/>
  <c r="I544" i="15"/>
  <c r="J544" i="15" s="1"/>
  <c r="I545" i="15"/>
  <c r="J545" i="15" s="1"/>
  <c r="I546" i="15"/>
  <c r="J546" i="15" s="1"/>
  <c r="I547" i="15"/>
  <c r="J547" i="15" s="1"/>
  <c r="I549" i="15"/>
  <c r="J549" i="15" s="1"/>
  <c r="I550" i="15"/>
  <c r="J550" i="15" s="1"/>
  <c r="I16" i="15"/>
  <c r="J344" i="15" l="1"/>
  <c r="J22" i="15"/>
  <c r="J31" i="15"/>
  <c r="J21" i="15"/>
  <c r="J438" i="15"/>
  <c r="J430" i="15"/>
  <c r="J422" i="15"/>
  <c r="J412" i="15"/>
  <c r="J403" i="15"/>
  <c r="J391" i="15"/>
  <c r="J383" i="15"/>
  <c r="J375" i="15"/>
  <c r="J367" i="15"/>
  <c r="J359" i="15"/>
  <c r="J351" i="15"/>
  <c r="J342" i="15"/>
  <c r="J333" i="15"/>
  <c r="J325" i="15"/>
  <c r="J317" i="15"/>
  <c r="J309" i="15"/>
  <c r="J301" i="15"/>
  <c r="J291" i="15"/>
  <c r="J282" i="15"/>
  <c r="J274" i="15"/>
  <c r="J266" i="15"/>
  <c r="J258" i="15"/>
  <c r="J250" i="15"/>
  <c r="J238" i="15"/>
  <c r="J227" i="15"/>
  <c r="J218" i="15"/>
  <c r="J210" i="15"/>
  <c r="J199" i="15"/>
  <c r="J189" i="15"/>
  <c r="J179" i="15"/>
  <c r="J169" i="15"/>
  <c r="J161" i="15"/>
  <c r="J152" i="15"/>
  <c r="J143" i="15"/>
  <c r="J133" i="15"/>
  <c r="J125" i="15"/>
  <c r="J104" i="15"/>
  <c r="J94" i="15"/>
  <c r="J93" i="15" s="1"/>
  <c r="J85" i="15"/>
  <c r="J66" i="15"/>
  <c r="J57" i="15"/>
  <c r="J48" i="15"/>
  <c r="J30" i="15"/>
  <c r="J20" i="15"/>
  <c r="J424" i="15"/>
  <c r="J393" i="15"/>
  <c r="J361" i="15"/>
  <c r="J327" i="15"/>
  <c r="J303" i="15"/>
  <c r="J268" i="15"/>
  <c r="J242" i="15"/>
  <c r="J241" i="15" s="1"/>
  <c r="J240" i="15" s="1"/>
  <c r="J212" i="15"/>
  <c r="J182" i="15"/>
  <c r="J155" i="15"/>
  <c r="J127" i="15"/>
  <c r="J51" i="15"/>
  <c r="J439" i="15"/>
  <c r="J413" i="15"/>
  <c r="J384" i="15"/>
  <c r="J360" i="15"/>
  <c r="J334" i="15"/>
  <c r="J302" i="15"/>
  <c r="J275" i="15"/>
  <c r="J251" i="15"/>
  <c r="J211" i="15"/>
  <c r="J181" i="15"/>
  <c r="J153" i="15"/>
  <c r="J134" i="15"/>
  <c r="J105" i="15"/>
  <c r="J86" i="15"/>
  <c r="J49" i="15"/>
  <c r="J437" i="15"/>
  <c r="J429" i="15"/>
  <c r="J419" i="15"/>
  <c r="J411" i="15"/>
  <c r="J402" i="15"/>
  <c r="J390" i="15"/>
  <c r="J382" i="15"/>
  <c r="J374" i="15"/>
  <c r="J366" i="15"/>
  <c r="J358" i="15"/>
  <c r="J350" i="15"/>
  <c r="J340" i="15"/>
  <c r="J332" i="15"/>
  <c r="J324" i="15"/>
  <c r="J316" i="15"/>
  <c r="J308" i="15"/>
  <c r="J298" i="15"/>
  <c r="J297" i="15" s="1"/>
  <c r="J289" i="15"/>
  <c r="J281" i="15"/>
  <c r="J273" i="15"/>
  <c r="J265" i="15"/>
  <c r="J257" i="15"/>
  <c r="J249" i="15"/>
  <c r="J236" i="15"/>
  <c r="J226" i="15"/>
  <c r="J217" i="15"/>
  <c r="J209" i="15"/>
  <c r="J198" i="15"/>
  <c r="J188" i="15"/>
  <c r="J178" i="15"/>
  <c r="J168" i="15"/>
  <c r="J160" i="15"/>
  <c r="J151" i="15"/>
  <c r="J142" i="15"/>
  <c r="J132" i="15"/>
  <c r="J124" i="15"/>
  <c r="J114" i="15"/>
  <c r="J103" i="15"/>
  <c r="J92" i="15"/>
  <c r="J84" i="15"/>
  <c r="J74" i="15"/>
  <c r="J65" i="15"/>
  <c r="J56" i="15"/>
  <c r="J47" i="15"/>
  <c r="J39" i="15"/>
  <c r="J29" i="15"/>
  <c r="J19" i="15"/>
  <c r="J440" i="15"/>
  <c r="J414" i="15"/>
  <c r="J385" i="15"/>
  <c r="J369" i="15"/>
  <c r="J335" i="15"/>
  <c r="J284" i="15"/>
  <c r="J252" i="15"/>
  <c r="J220" i="15"/>
  <c r="J193" i="15"/>
  <c r="J163" i="15"/>
  <c r="J146" i="15"/>
  <c r="J117" i="15"/>
  <c r="J97" i="15"/>
  <c r="J68" i="15"/>
  <c r="J33" i="15"/>
  <c r="J431" i="15"/>
  <c r="J404" i="15"/>
  <c r="J376" i="15"/>
  <c r="J352" i="15"/>
  <c r="J326" i="15"/>
  <c r="J283" i="15"/>
  <c r="J259" i="15"/>
  <c r="J228" i="15"/>
  <c r="J200" i="15"/>
  <c r="J171" i="15"/>
  <c r="J170" i="15" s="1"/>
  <c r="J145" i="15"/>
  <c r="J116" i="15"/>
  <c r="J96" i="15"/>
  <c r="J76" i="15"/>
  <c r="J58" i="15"/>
  <c r="J436" i="15"/>
  <c r="J428" i="15"/>
  <c r="J418" i="15"/>
  <c r="J409" i="15"/>
  <c r="J400" i="15"/>
  <c r="J389" i="15"/>
  <c r="J381" i="15"/>
  <c r="J373" i="15"/>
  <c r="J365" i="15"/>
  <c r="J357" i="15"/>
  <c r="J349" i="15"/>
  <c r="J339" i="15"/>
  <c r="J331" i="15"/>
  <c r="J323" i="15"/>
  <c r="J315" i="15"/>
  <c r="J288" i="15"/>
  <c r="J280" i="15"/>
  <c r="J272" i="15"/>
  <c r="J264" i="15"/>
  <c r="J256" i="15"/>
  <c r="J248" i="15"/>
  <c r="J235" i="15"/>
  <c r="J225" i="15"/>
  <c r="J216" i="15"/>
  <c r="J206" i="15"/>
  <c r="J197" i="15"/>
  <c r="J186" i="15"/>
  <c r="J177" i="15"/>
  <c r="J167" i="15"/>
  <c r="J159" i="15"/>
  <c r="J150" i="15"/>
  <c r="J141" i="15"/>
  <c r="J113" i="15"/>
  <c r="J102" i="15"/>
  <c r="J91" i="15"/>
  <c r="J83" i="15"/>
  <c r="J73" i="15"/>
  <c r="J64" i="15"/>
  <c r="J55" i="15"/>
  <c r="J46" i="15"/>
  <c r="J38" i="15"/>
  <c r="J28" i="15"/>
  <c r="J18" i="15"/>
  <c r="J432" i="15"/>
  <c r="J405" i="15"/>
  <c r="J377" i="15"/>
  <c r="J353" i="15"/>
  <c r="J319" i="15"/>
  <c r="J293" i="15"/>
  <c r="J276" i="15"/>
  <c r="J260" i="15"/>
  <c r="J231" i="15"/>
  <c r="J201" i="15"/>
  <c r="J173" i="15"/>
  <c r="J137" i="15"/>
  <c r="J106" i="15"/>
  <c r="J77" i="15"/>
  <c r="J60" i="15"/>
  <c r="J42" i="15"/>
  <c r="J423" i="15"/>
  <c r="J392" i="15"/>
  <c r="J368" i="15"/>
  <c r="J343" i="15"/>
  <c r="J318" i="15"/>
  <c r="J292" i="15"/>
  <c r="J267" i="15"/>
  <c r="J239" i="15"/>
  <c r="J219" i="15"/>
  <c r="J192" i="15"/>
  <c r="J162" i="15"/>
  <c r="J126" i="15"/>
  <c r="J67" i="15"/>
  <c r="J435" i="15"/>
  <c r="J427" i="15"/>
  <c r="J417" i="15"/>
  <c r="J408" i="15"/>
  <c r="J399" i="15"/>
  <c r="J398" i="15" s="1"/>
  <c r="J388" i="15"/>
  <c r="J372" i="15"/>
  <c r="J364" i="15"/>
  <c r="J356" i="15"/>
  <c r="J348" i="15"/>
  <c r="J338" i="15"/>
  <c r="J330" i="15"/>
  <c r="J322" i="15"/>
  <c r="J314" i="15"/>
  <c r="J306" i="15"/>
  <c r="J296" i="15"/>
  <c r="J287" i="15"/>
  <c r="J279" i="15"/>
  <c r="J271" i="15"/>
  <c r="J263" i="15"/>
  <c r="J255" i="15"/>
  <c r="J245" i="15"/>
  <c r="J234" i="15"/>
  <c r="J224" i="15"/>
  <c r="J215" i="15"/>
  <c r="J205" i="15"/>
  <c r="J196" i="15"/>
  <c r="J185" i="15"/>
  <c r="J176" i="15"/>
  <c r="J166" i="15"/>
  <c r="J158" i="15"/>
  <c r="J149" i="15"/>
  <c r="J140" i="15"/>
  <c r="J130" i="15"/>
  <c r="J129" i="15" s="1"/>
  <c r="J122" i="15"/>
  <c r="J121" i="15" s="1"/>
  <c r="J112" i="15"/>
  <c r="J101" i="15"/>
  <c r="J90" i="15"/>
  <c r="J82" i="15"/>
  <c r="J72" i="15"/>
  <c r="J63" i="15"/>
  <c r="J54" i="15"/>
  <c r="J45" i="15"/>
  <c r="J37" i="15"/>
  <c r="J27" i="15"/>
  <c r="J17" i="15"/>
  <c r="J397" i="15"/>
  <c r="J371" i="15"/>
  <c r="J347" i="15"/>
  <c r="J305" i="15"/>
  <c r="J157" i="15"/>
  <c r="J24" i="15"/>
  <c r="J434" i="15"/>
  <c r="J407" i="15"/>
  <c r="J387" i="15"/>
  <c r="J379" i="15"/>
  <c r="J363" i="15"/>
  <c r="J355" i="15"/>
  <c r="J337" i="15"/>
  <c r="J329" i="15"/>
  <c r="J321" i="15"/>
  <c r="J313" i="15"/>
  <c r="J295" i="15"/>
  <c r="J286" i="15"/>
  <c r="J278" i="15"/>
  <c r="J270" i="15"/>
  <c r="J262" i="15"/>
  <c r="J254" i="15"/>
  <c r="J244" i="15"/>
  <c r="J233" i="15"/>
  <c r="J223" i="15"/>
  <c r="J214" i="15"/>
  <c r="J203" i="15"/>
  <c r="J195" i="15"/>
  <c r="J184" i="15"/>
  <c r="J175" i="15"/>
  <c r="J165" i="15"/>
  <c r="J139" i="15"/>
  <c r="J119" i="15"/>
  <c r="J111" i="15"/>
  <c r="J99" i="15"/>
  <c r="J89" i="15"/>
  <c r="J79" i="15"/>
  <c r="J71" i="15"/>
  <c r="J62" i="15"/>
  <c r="J53" i="15"/>
  <c r="J44" i="15"/>
  <c r="J35" i="15"/>
  <c r="J16" i="15"/>
  <c r="J433" i="15"/>
  <c r="J425" i="15"/>
  <c r="J415" i="15"/>
  <c r="J406" i="15"/>
  <c r="J396" i="15"/>
  <c r="J386" i="15"/>
  <c r="J378" i="15"/>
  <c r="J370" i="15"/>
  <c r="J362" i="15"/>
  <c r="J354" i="15"/>
  <c r="J346" i="15"/>
  <c r="J336" i="15"/>
  <c r="J328" i="15"/>
  <c r="J320" i="15"/>
  <c r="J312" i="15"/>
  <c r="J304" i="15"/>
  <c r="J294" i="15"/>
  <c r="J285" i="15"/>
  <c r="J277" i="15"/>
  <c r="J269" i="15"/>
  <c r="J261" i="15"/>
  <c r="J253" i="15"/>
  <c r="J232" i="15"/>
  <c r="J222" i="15"/>
  <c r="J213" i="15"/>
  <c r="J202" i="15"/>
  <c r="J194" i="15"/>
  <c r="J183" i="15"/>
  <c r="J174" i="15"/>
  <c r="J164" i="15"/>
  <c r="J156" i="15"/>
  <c r="J147" i="15"/>
  <c r="J138" i="15"/>
  <c r="J128" i="15"/>
  <c r="J118" i="15"/>
  <c r="J108" i="15"/>
  <c r="J107" i="15" s="1"/>
  <c r="J98" i="15"/>
  <c r="J88" i="15"/>
  <c r="J78" i="15"/>
  <c r="J70" i="15"/>
  <c r="J61" i="15"/>
  <c r="J52" i="15"/>
  <c r="J43" i="15"/>
  <c r="J34" i="15"/>
  <c r="J23" i="15"/>
  <c r="J538" i="15"/>
  <c r="J548" i="15"/>
  <c r="J463" i="15"/>
  <c r="J494" i="15"/>
  <c r="J519" i="15"/>
  <c r="C72" i="28" s="1"/>
  <c r="J509" i="15"/>
  <c r="J482" i="15"/>
  <c r="J488" i="15"/>
  <c r="J451" i="15"/>
  <c r="J516" i="15"/>
  <c r="J505" i="15"/>
  <c r="J466" i="15"/>
  <c r="J522" i="15"/>
  <c r="C75" i="28" s="1"/>
  <c r="J441" i="15"/>
  <c r="J502" i="15"/>
  <c r="K241" i="15" l="1"/>
  <c r="K73" i="28"/>
  <c r="L73" i="28"/>
  <c r="C83" i="29"/>
  <c r="C81" i="28"/>
  <c r="K538" i="15"/>
  <c r="C78" i="28"/>
  <c r="K76" i="28"/>
  <c r="L76" i="28"/>
  <c r="J237" i="15"/>
  <c r="J307" i="15"/>
  <c r="J144" i="15"/>
  <c r="J81" i="15"/>
  <c r="J32" i="15"/>
  <c r="J69" i="15"/>
  <c r="J131" i="15"/>
  <c r="J221" i="15"/>
  <c r="J421" i="15"/>
  <c r="J180" i="15"/>
  <c r="J208" i="15"/>
  <c r="J290" i="15"/>
  <c r="J395" i="15"/>
  <c r="J87" i="15"/>
  <c r="J416" i="15"/>
  <c r="J410" i="15"/>
  <c r="J50" i="15"/>
  <c r="J230" i="15"/>
  <c r="J204" i="15"/>
  <c r="J380" i="15"/>
  <c r="J187" i="15"/>
  <c r="J123" i="15"/>
  <c r="C80" i="29"/>
  <c r="E80" i="29" s="1"/>
  <c r="I80" i="29" s="1"/>
  <c r="J311" i="15"/>
  <c r="J172" i="15"/>
  <c r="J26" i="15"/>
  <c r="J100" i="15"/>
  <c r="J75" i="15"/>
  <c r="J36" i="15"/>
  <c r="J110" i="15"/>
  <c r="J115" i="15"/>
  <c r="J148" i="15"/>
  <c r="J300" i="15"/>
  <c r="J341" i="15"/>
  <c r="J345" i="15"/>
  <c r="J247" i="15"/>
  <c r="J246" i="15" s="1"/>
  <c r="C44" i="28" s="1"/>
  <c r="J191" i="15"/>
  <c r="J401" i="15"/>
  <c r="J41" i="15"/>
  <c r="J243" i="15"/>
  <c r="J15" i="15"/>
  <c r="J136" i="15"/>
  <c r="J426" i="15"/>
  <c r="J95" i="15"/>
  <c r="J154" i="15"/>
  <c r="J59" i="15"/>
  <c r="K548" i="15"/>
  <c r="J493" i="15"/>
  <c r="C69" i="28" s="1"/>
  <c r="K522" i="15"/>
  <c r="C77" i="29"/>
  <c r="J481" i="15"/>
  <c r="C66" i="28" s="1"/>
  <c r="K519" i="15"/>
  <c r="C74" i="29"/>
  <c r="E83" i="29"/>
  <c r="I83" i="29" s="1"/>
  <c r="K187" i="15" l="1"/>
  <c r="C32" i="28"/>
  <c r="I79" i="28"/>
  <c r="J79" i="28"/>
  <c r="H79" i="28"/>
  <c r="G79" i="28"/>
  <c r="K380" i="15"/>
  <c r="C57" i="28"/>
  <c r="K67" i="28"/>
  <c r="L67" i="28"/>
  <c r="C56" i="29"/>
  <c r="E56" i="29" s="1"/>
  <c r="I56" i="29" s="1"/>
  <c r="C54" i="28"/>
  <c r="L82" i="28"/>
  <c r="C32" i="29"/>
  <c r="E32" i="29" s="1"/>
  <c r="I32" i="29" s="1"/>
  <c r="C29" i="28"/>
  <c r="C14" i="29"/>
  <c r="E14" i="29" s="1"/>
  <c r="C11" i="28"/>
  <c r="H45" i="28"/>
  <c r="J45" i="28"/>
  <c r="I45" i="28"/>
  <c r="K45" i="28"/>
  <c r="L70" i="28"/>
  <c r="K70" i="28"/>
  <c r="J70" i="28"/>
  <c r="J310" i="15"/>
  <c r="J299" i="15"/>
  <c r="K180" i="15"/>
  <c r="J229" i="15"/>
  <c r="C41" i="28" s="1"/>
  <c r="J190" i="15"/>
  <c r="C35" i="28" s="1"/>
  <c r="J25" i="15"/>
  <c r="K25" i="15" s="1"/>
  <c r="J207" i="15"/>
  <c r="C38" i="28" s="1"/>
  <c r="J120" i="15"/>
  <c r="C59" i="29"/>
  <c r="E59" i="29" s="1"/>
  <c r="I59" i="29" s="1"/>
  <c r="J109" i="15"/>
  <c r="J40" i="15"/>
  <c r="J394" i="15"/>
  <c r="J420" i="15"/>
  <c r="C35" i="29"/>
  <c r="E35" i="29" s="1"/>
  <c r="I35" i="29" s="1"/>
  <c r="K15" i="15"/>
  <c r="K345" i="15"/>
  <c r="J135" i="15"/>
  <c r="J80" i="15"/>
  <c r="C47" i="29"/>
  <c r="E47" i="29" s="1"/>
  <c r="I47" i="29" s="1"/>
  <c r="K246" i="15"/>
  <c r="C38" i="29"/>
  <c r="K190" i="15"/>
  <c r="E74" i="29"/>
  <c r="I74" i="29" s="1"/>
  <c r="K493" i="15"/>
  <c r="C71" i="29"/>
  <c r="K481" i="15"/>
  <c r="C68" i="29"/>
  <c r="E77" i="29"/>
  <c r="I77" i="29" s="1"/>
  <c r="K207" i="15" l="1"/>
  <c r="C41" i="29"/>
  <c r="I14" i="29"/>
  <c r="K80" i="15"/>
  <c r="C20" i="28"/>
  <c r="K135" i="15"/>
  <c r="C26" i="28"/>
  <c r="K299" i="15"/>
  <c r="C48" i="28"/>
  <c r="K310" i="15"/>
  <c r="C51" i="28"/>
  <c r="C44" i="29"/>
  <c r="E44" i="29" s="1"/>
  <c r="I44" i="29" s="1"/>
  <c r="C50" i="29"/>
  <c r="E50" i="29" s="1"/>
  <c r="I50" i="29" s="1"/>
  <c r="K120" i="15"/>
  <c r="C23" i="28"/>
  <c r="K55" i="28"/>
  <c r="L55" i="28"/>
  <c r="K394" i="15"/>
  <c r="C60" i="28"/>
  <c r="G33" i="28"/>
  <c r="F33" i="28"/>
  <c r="L33" i="28"/>
  <c r="K229" i="15"/>
  <c r="J39" i="28"/>
  <c r="I39" i="28"/>
  <c r="H39" i="28"/>
  <c r="J42" i="28"/>
  <c r="K42" i="28"/>
  <c r="I42" i="28"/>
  <c r="J30" i="28"/>
  <c r="E30" i="28"/>
  <c r="G30" i="28"/>
  <c r="F30" i="28"/>
  <c r="H30" i="28"/>
  <c r="I30" i="28"/>
  <c r="K40" i="15"/>
  <c r="C17" i="28"/>
  <c r="L58" i="28"/>
  <c r="K58" i="28"/>
  <c r="C17" i="29"/>
  <c r="E17" i="29" s="1"/>
  <c r="I17" i="29" s="1"/>
  <c r="C14" i="28"/>
  <c r="I12" i="28"/>
  <c r="F12" i="28"/>
  <c r="K12" i="28"/>
  <c r="G12" i="28"/>
  <c r="E12" i="28"/>
  <c r="H12" i="28"/>
  <c r="J12" i="28"/>
  <c r="L12" i="28"/>
  <c r="C20" i="29"/>
  <c r="E20" i="29" s="1"/>
  <c r="I20" i="29" s="1"/>
  <c r="K420" i="15"/>
  <c r="C63" i="28"/>
  <c r="J36" i="28"/>
  <c r="I36" i="28"/>
  <c r="H36" i="28"/>
  <c r="C53" i="29"/>
  <c r="E53" i="29" s="1"/>
  <c r="I53" i="29" s="1"/>
  <c r="C62" i="29"/>
  <c r="E62" i="29" s="1"/>
  <c r="I62" i="29" s="1"/>
  <c r="C26" i="29"/>
  <c r="E26" i="29" s="1"/>
  <c r="I26" i="29" s="1"/>
  <c r="C65" i="29"/>
  <c r="E65" i="29" s="1"/>
  <c r="I65" i="29" s="1"/>
  <c r="C23" i="29"/>
  <c r="E23" i="29" s="1"/>
  <c r="I23" i="29" s="1"/>
  <c r="C29" i="29"/>
  <c r="E29" i="29" s="1"/>
  <c r="I29" i="29" s="1"/>
  <c r="J552" i="15"/>
  <c r="J553" i="15" s="1"/>
  <c r="E38" i="29"/>
  <c r="I38" i="29" s="1"/>
  <c r="E41" i="29"/>
  <c r="I41" i="29" s="1"/>
  <c r="E71" i="29"/>
  <c r="I71" i="29" s="1"/>
  <c r="E68" i="29"/>
  <c r="I68" i="29" s="1"/>
  <c r="K553" i="15" l="1"/>
  <c r="C85" i="28"/>
  <c r="D78" i="28" s="1"/>
  <c r="D57" i="28"/>
  <c r="D54" i="28"/>
  <c r="D32" i="28"/>
  <c r="E15" i="28"/>
  <c r="H64" i="28"/>
  <c r="I64" i="28"/>
  <c r="J64" i="28"/>
  <c r="K64" i="28"/>
  <c r="L64" i="28"/>
  <c r="D63" i="28"/>
  <c r="H24" i="28"/>
  <c r="L24" i="28"/>
  <c r="I24" i="28"/>
  <c r="F24" i="28"/>
  <c r="G24" i="28"/>
  <c r="E24" i="28"/>
  <c r="E25" i="28" s="1"/>
  <c r="I27" i="28"/>
  <c r="J27" i="28"/>
  <c r="L27" i="28"/>
  <c r="G27" i="28"/>
  <c r="E27" i="28"/>
  <c r="F27" i="28"/>
  <c r="D26" i="28"/>
  <c r="K49" i="28"/>
  <c r="J49" i="28"/>
  <c r="K61" i="28"/>
  <c r="L61" i="28"/>
  <c r="D60" i="28"/>
  <c r="L21" i="28"/>
  <c r="L22" i="28" s="1"/>
  <c r="H21" i="28"/>
  <c r="F21" i="28"/>
  <c r="I21" i="28"/>
  <c r="G21" i="28"/>
  <c r="D20" i="28"/>
  <c r="F18" i="28"/>
  <c r="G18" i="28"/>
  <c r="L18" i="28"/>
  <c r="E18" i="28"/>
  <c r="J52" i="28"/>
  <c r="I52" i="28"/>
  <c r="C86" i="29"/>
  <c r="D80" i="29" s="1"/>
  <c r="I86" i="29"/>
  <c r="E86" i="29"/>
  <c r="D38" i="28" l="1"/>
  <c r="J85" i="28"/>
  <c r="J88" i="28" s="1"/>
  <c r="J89" i="28" s="1"/>
  <c r="D69" i="28"/>
  <c r="K85" i="28"/>
  <c r="K86" i="28" s="1"/>
  <c r="F85" i="28"/>
  <c r="F86" i="28" s="1"/>
  <c r="D44" i="28"/>
  <c r="D66" i="28"/>
  <c r="G85" i="28"/>
  <c r="G88" i="28" s="1"/>
  <c r="G89" i="28" s="1"/>
  <c r="H85" i="28"/>
  <c r="H86" i="28" s="1"/>
  <c r="D35" i="28"/>
  <c r="D72" i="28"/>
  <c r="E85" i="28"/>
  <c r="E88" i="28" s="1"/>
  <c r="D14" i="28"/>
  <c r="D11" i="28"/>
  <c r="D75" i="28"/>
  <c r="D48" i="28"/>
  <c r="D41" i="28"/>
  <c r="C89" i="28"/>
  <c r="D81" i="28"/>
  <c r="D51" i="28"/>
  <c r="D17" i="28"/>
  <c r="D23" i="28"/>
  <c r="D29" i="28"/>
  <c r="F88" i="28"/>
  <c r="F89" i="28" s="1"/>
  <c r="L85" i="28"/>
  <c r="I85" i="28"/>
  <c r="K88" i="28"/>
  <c r="K89" i="28" s="1"/>
  <c r="D71" i="29"/>
  <c r="D20" i="29"/>
  <c r="D50" i="29"/>
  <c r="D47" i="29"/>
  <c r="D65" i="29"/>
  <c r="D17" i="29"/>
  <c r="D35" i="29"/>
  <c r="D14" i="29"/>
  <c r="D83" i="29"/>
  <c r="D23" i="29"/>
  <c r="D68" i="29"/>
  <c r="D77" i="29"/>
  <c r="D56" i="29"/>
  <c r="D26" i="29"/>
  <c r="D59" i="29"/>
  <c r="D38" i="29"/>
  <c r="D74" i="29"/>
  <c r="D32" i="29"/>
  <c r="D41" i="29"/>
  <c r="D44" i="29"/>
  <c r="D62" i="29"/>
  <c r="D53" i="29"/>
  <c r="D29" i="29"/>
  <c r="G86" i="28" l="1"/>
  <c r="J86" i="28"/>
  <c r="H88" i="28"/>
  <c r="H89" i="28" s="1"/>
  <c r="D85" i="28"/>
  <c r="D89" i="28" s="1"/>
  <c r="E86" i="28"/>
  <c r="E87" i="28" s="1"/>
  <c r="F87" i="28" s="1"/>
  <c r="G87" i="28" s="1"/>
  <c r="H87" i="28" s="1"/>
  <c r="E89" i="28"/>
  <c r="I88" i="28"/>
  <c r="I89" i="28" s="1"/>
  <c r="I86" i="28"/>
  <c r="L88" i="28"/>
  <c r="L89" i="28" s="1"/>
  <c r="L86" i="28"/>
  <c r="D86" i="29"/>
  <c r="I87" i="28" l="1"/>
  <c r="J87" i="28" s="1"/>
  <c r="K87" i="28" s="1"/>
  <c r="L87" i="28" s="1"/>
</calcChain>
</file>

<file path=xl/sharedStrings.xml><?xml version="1.0" encoding="utf-8"?>
<sst xmlns="http://schemas.openxmlformats.org/spreadsheetml/2006/main" count="24252" uniqueCount="3691">
  <si>
    <t xml:space="preserve">
</t>
  </si>
  <si>
    <t>ITEM</t>
  </si>
  <si>
    <t>CÓDIGO</t>
  </si>
  <si>
    <t>DESCRIÇÃO</t>
  </si>
  <si>
    <t>FONTE</t>
  </si>
  <si>
    <t>UND</t>
  </si>
  <si>
    <t>PREÇO
UNITÁRIO R$</t>
  </si>
  <si>
    <t>PREÇO
TOTAL R$</t>
  </si>
  <si>
    <t>1</t>
  </si>
  <si>
    <t>SERVIÇOS PRELIMINARES</t>
  </si>
  <si>
    <t>1.1</t>
  </si>
  <si>
    <t>103689</t>
  </si>
  <si>
    <t>FORNECIMENTO E INSTALAÇÃO DE PLACA DE OBRA COM CHAPA GALVANIZADA E ESTRUTURA DE MADEIRA. AF_03/2022_PS</t>
  </si>
  <si>
    <t>SINAPI</t>
  </si>
  <si>
    <t>M2</t>
  </si>
  <si>
    <t>1.2</t>
  </si>
  <si>
    <t>98459</t>
  </si>
  <si>
    <t>TAPUME COM TELHA METÁLICA. AF_03/2024</t>
  </si>
  <si>
    <t>1.3</t>
  </si>
  <si>
    <t>101509</t>
  </si>
  <si>
    <t>ENTRADA DE ENERGIA ELÉTRICA, AÉREA, TRIFÁSICA, COM CAIXA DE EMBUTIR, CABO DE 10 MM2 E DISJUNTOR DIN 50A (NÃO INCLUSO O POSTE DE CONCRETO). AF_07/2020_PS</t>
  </si>
  <si>
    <t>UN</t>
  </si>
  <si>
    <t>1.4</t>
  </si>
  <si>
    <t>FNDE 03</t>
  </si>
  <si>
    <t>LIGAÇÃO PROVISÓRIA DE ÁGUA E ESGOTO</t>
  </si>
  <si>
    <t>PRÓPRIA</t>
  </si>
  <si>
    <t>1.5</t>
  </si>
  <si>
    <t>99059</t>
  </si>
  <si>
    <t>LOCAÇÃO CONVENCIONAL DE OBRA, UTILIZANDO GABARITO DE TÁBUAS CORRIDAS PONTALETADAS A CADA 2,00M -  2 UTILIZAÇÕES. AF_03/2024</t>
  </si>
  <si>
    <t>M</t>
  </si>
  <si>
    <t>1.6</t>
  </si>
  <si>
    <t>FNDE 231</t>
  </si>
  <si>
    <t>LOCACAO DE CONTAINER 2,30 X 6,00 M, ALT. 2,50 M, COM 1 SANITARIO, PARA ESCRITORIO, COMPLETO, SEM DIVISORIAS INTERNAS (NAO INCLUI MOBILIZACAO/DESMOBILIZACAO)</t>
  </si>
  <si>
    <t>MÊS</t>
  </si>
  <si>
    <t>1.7</t>
  </si>
  <si>
    <t>FNDE 230</t>
  </si>
  <si>
    <t>LOCACAO DE CONTAINER 2,30 X 6,00 M, ALT. 2,50 M, PARA ESCRITORIO, SEM DIVISORIAS INTERNAS E SEM SANITARIO (NAO INCLUI MOBILIZACAO/DESMOBILIZACAO)</t>
  </si>
  <si>
    <t>1.8</t>
  </si>
  <si>
    <t>FNDE 232</t>
  </si>
  <si>
    <t>LOCACAO DE CONTAINER 2,30 X 6,00 M, ALT. 2,50 M, PARA SANITARIO, COM 4 BACIAS, 8 CHUVEIROS,1 LAVATORIO E 1 MICTORIO (NAO INCLUI MOBILIZACAO/DESMOBILIZACAO)</t>
  </si>
  <si>
    <t>1.9</t>
  </si>
  <si>
    <t>FNDE 392</t>
  </si>
  <si>
    <t>ADMINISTRAÇÃO LOCAL TIPO 2</t>
  </si>
  <si>
    <t>2</t>
  </si>
  <si>
    <t>MOVIMENTO DE TERRA PARA FUNDAÇÕES</t>
  </si>
  <si>
    <t>2.1</t>
  </si>
  <si>
    <t>EDIFICAÇÃO</t>
  </si>
  <si>
    <t>2.1.1</t>
  </si>
  <si>
    <t>98525</t>
  </si>
  <si>
    <t>LIMPEZA MECANIZADA DE CAMADA VEGETAL, VEGETAÇÃO E PEQUENAS ÁRVORES (DIÂMETRO DE TRONCO MENOR QUE 0,20 M), COM TRATOR DE ESTEIRAS. AF_03/2024</t>
  </si>
  <si>
    <t>2.1.2</t>
  </si>
  <si>
    <t>94306</t>
  </si>
  <si>
    <t>ATERRO MECANIZADO DE VALA COM ESCAVADEIRA HIDRÁULICA (CAPACIDADE DA CAÇAMBA: 0,8 M³ / POTÊNCIA: 111 HP), LARGURA ATÉ 2,5 M, PROFUNDIDADE DE 1,5 A 3,0 M, COM SOLO ARGILO-ARENOSO. AF_08/2023</t>
  </si>
  <si>
    <t>M3</t>
  </si>
  <si>
    <t>2.1.3</t>
  </si>
  <si>
    <t>96523</t>
  </si>
  <si>
    <t>ESCAVAÇÃO MANUAL PARA BLOCO DE COROAMENTO OU SAPATA (INCLUINDO ESCAVAÇÃO PARA COLOCAÇÃO DE FÔRMAS). AF_01/2024</t>
  </si>
  <si>
    <t>2.1.4</t>
  </si>
  <si>
    <t>101617</t>
  </si>
  <si>
    <t>PREPARO DE FUNDO DE VALA COM LARGURA MAIOR OU IGUAL A 1,5 M E MENOR QUE 2,5 M (ACERTO DO SOLO NATURAL). AF_08/2020</t>
  </si>
  <si>
    <t>2.1.5</t>
  </si>
  <si>
    <t>93381</t>
  </si>
  <si>
    <t>REATERRO MECANIZADO DE VALA COM RETROESCAVADEIRA (CAPACIDADE DA CAÇAMBA   DA RETRO: 0,26 M³/POTÊNCIA: 88 HP), LARGURA 0,8 A 1,5 M, PROFUNDIDADE 1,5 A 3,0 M, COM SOLO (SEM SUBSTITUIÇÃO) DE 1ª CATEGORIA E COMPACTADOR DE SOLOS DE PERCUSSÃO. AF_08/2023</t>
  </si>
  <si>
    <t>2.2</t>
  </si>
  <si>
    <t>MURETA ABRIGO DE GÁS</t>
  </si>
  <si>
    <t>2.2.1</t>
  </si>
  <si>
    <t>2.2.2</t>
  </si>
  <si>
    <t>2.2.3</t>
  </si>
  <si>
    <t>2.3</t>
  </si>
  <si>
    <t>CASTELO D'ÁGUA</t>
  </si>
  <si>
    <t>2.3.1</t>
  </si>
  <si>
    <t>2.3.2</t>
  </si>
  <si>
    <t>2.3.3</t>
  </si>
  <si>
    <t>3</t>
  </si>
  <si>
    <t>FUNDAÇÕES</t>
  </si>
  <si>
    <t>3.1</t>
  </si>
  <si>
    <t>CONCRETO ARMADO PARA SAPATAS</t>
  </si>
  <si>
    <t>3.1.1</t>
  </si>
  <si>
    <t>96619</t>
  </si>
  <si>
    <t>LASTRO DE CONCRETO MAGRO, APLICADO EM BLOCOS DE COROAMENTO OU SAPATAS, ESPESSURA DE 5 CM. AF_01/2024</t>
  </si>
  <si>
    <t>3.1.2</t>
  </si>
  <si>
    <t>96534</t>
  </si>
  <si>
    <t>FABRICAÇÃO, MONTAGEM E DESMONTAGEM DE FÔRMA PARA BLOCO DE COROAMENTO, EM MADEIRA SERRADA, E=25 MM, 4 UTILIZAÇÕES. AF_01/2024</t>
  </si>
  <si>
    <t>3.1.3</t>
  </si>
  <si>
    <t>104917</t>
  </si>
  <si>
    <t>ARMAÇÃO DE SAPATA ISOLADA, VIGA BALDRAME E SAPATA CORRIDA UTILIZANDO AÇO CA-50 DE 6,3 MM - MONTAGEM. AF_01/2024</t>
  </si>
  <si>
    <t>KG</t>
  </si>
  <si>
    <t>3.1.4</t>
  </si>
  <si>
    <t>104918</t>
  </si>
  <si>
    <t>ARMAÇÃO DE SAPATA ISOLADA, VIGA BALDRAME E SAPATA CORRIDA UTILIZANDO AÇO CA-50 DE 8 MM - MONTAGEM. AF_01/2024</t>
  </si>
  <si>
    <t>3.1.5</t>
  </si>
  <si>
    <t>104919</t>
  </si>
  <si>
    <t>ARMAÇÃO DE SAPATA ISOLADA, VIGA BALDRAME E SAPATA CORRIDA UTILIZANDO AÇO CA-50 DE 10 MM - MONTAGEM. AF_01/2024</t>
  </si>
  <si>
    <t>3.1.6</t>
  </si>
  <si>
    <t>104920</t>
  </si>
  <si>
    <t>ARMAÇÃO DE BLOCO, SAPATA ISOLADA, VIGA BALDRAME E SAPATA CORRIDA UTILIZANDO AÇO CA-50 DE 12,5 MM - MONTAGEM. AF_01/2024</t>
  </si>
  <si>
    <t>3.1.7</t>
  </si>
  <si>
    <t>92915</t>
  </si>
  <si>
    <t>ARMAÇÃO DE ESTRUTURAS DIVERSAS DE CONCRETO ARMADO, EXCETO VIGAS, PILARES, LAJES E FUNDAÇÕES, UTILIZANDO AÇO CA-60 DE 5,0 MM - MONTAGEM. AF_06/2022</t>
  </si>
  <si>
    <t>3.1.8</t>
  </si>
  <si>
    <t>96558</t>
  </si>
  <si>
    <t>CONCRETAGEM DE SAPATA, FCK 30 MPA, COM USO DE BOMBA - LANÇAMENTO, ADENSAMENTO E ACABAMENTO. AF_01/2024</t>
  </si>
  <si>
    <t>3.2</t>
  </si>
  <si>
    <t>CONCRETO ARMADO PARA VIGA BALDRAME</t>
  </si>
  <si>
    <t>3.2.1</t>
  </si>
  <si>
    <t>3.2.2</t>
  </si>
  <si>
    <t>96616</t>
  </si>
  <si>
    <t>LASTRO DE CONCRETO MAGRO, APLICADO EM BLOCOS DE COROAMENTO OU SAPATAS. AF_01/2024</t>
  </si>
  <si>
    <t>3.2.3</t>
  </si>
  <si>
    <t>3.2.4</t>
  </si>
  <si>
    <t>3.2.5</t>
  </si>
  <si>
    <t>3.2.6</t>
  </si>
  <si>
    <t>3.2.7</t>
  </si>
  <si>
    <t>96543</t>
  </si>
  <si>
    <t>ARMAÇÃO DE BLOCO UTILIZANDO AÇO CA-60 DE 5 MM - MONTAGEM. AF_01/2024</t>
  </si>
  <si>
    <t>3.2.8</t>
  </si>
  <si>
    <t>96557</t>
  </si>
  <si>
    <t>CONCRETAGEM DE BLOCO DE COROAMENTO OU VIGA BALDRAME, FCK 30 MPA, COM USO DE BOMBA - LANÇAMENTO, ADENSAMENTO E ACABAMENTO. AF_01/2024</t>
  </si>
  <si>
    <t>3.3</t>
  </si>
  <si>
    <t>FUNDAÇÃO CASTELO D'ÁGUA</t>
  </si>
  <si>
    <t>3.3.1</t>
  </si>
  <si>
    <t>100896</t>
  </si>
  <si>
    <t>ESTACA ESCAVADA MECANICAMENTE, SEM FLUIDO ESTABILIZANTE, COM 25CM DE DIÂMETRO, CONCRETO LANÇADO POR CAMINHÃO BETONEIRA (EXCLUSIVE MOBILIZAÇÃO E DESMOBILIZAÇÃO). AF_01/2020_PA</t>
  </si>
  <si>
    <t>3.3.2</t>
  </si>
  <si>
    <t>95601</t>
  </si>
  <si>
    <t>ARRASAMENTO MECANICO DE ESTACA DE CONCRETO ARMADO, DIAMETROS DE ATÉ 40 CM. AF_05/2021</t>
  </si>
  <si>
    <t>3.3.3</t>
  </si>
  <si>
    <t>3.3.4</t>
  </si>
  <si>
    <t>96540</t>
  </si>
  <si>
    <t>FABRICAÇÃO, MONTAGEM E DESMONTAGEM DE FÔRMA PARA BLOCO DE COROAMENTO, EM CHAPA DE MADEIRA COMPENSADA RESINADA, E=17 MM, 4 UTILIZAÇÕES. AF_01/2024</t>
  </si>
  <si>
    <t>3.3.5</t>
  </si>
  <si>
    <t>96546</t>
  </si>
  <si>
    <t>ARMAÇÃO DE BLOCO UTILIZANDO AÇO CA-50 DE 10 MM - MONTAGEM. AF_01/2024</t>
  </si>
  <si>
    <t>3.3.6</t>
  </si>
  <si>
    <t>3.3.7</t>
  </si>
  <si>
    <t>104915</t>
  </si>
  <si>
    <t>ARMAÇÃO DE BLOCO E SAPATA UTILIZANDO AÇO CA-50 DE 25 MM - MONTAGEM. AF_01/2024</t>
  </si>
  <si>
    <t>3.3.8</t>
  </si>
  <si>
    <t>3.3.9</t>
  </si>
  <si>
    <t>3.4</t>
  </si>
  <si>
    <t>ABRIGO DE GÁS - BLOCOS</t>
  </si>
  <si>
    <t>3.4.1</t>
  </si>
  <si>
    <t>3.4.2</t>
  </si>
  <si>
    <t>3.4.3</t>
  </si>
  <si>
    <t>3.4.4</t>
  </si>
  <si>
    <t>103797</t>
  </si>
  <si>
    <t>ARMAÇÃO DE DESCIDA D'ÁGUA UTILIZANDO AÇO CA-60 DE 5 MM - MONTAGEM. AF_08/2022</t>
  </si>
  <si>
    <t>3.4.5</t>
  </si>
  <si>
    <t>3.5</t>
  </si>
  <si>
    <t>MURETA E ABRIGO DE GÁS - VIGAS BALDRAME</t>
  </si>
  <si>
    <t>3.5.1</t>
  </si>
  <si>
    <t>3.5.2</t>
  </si>
  <si>
    <t>96542</t>
  </si>
  <si>
    <t>FABRICAÇÃO, MONTAGEM E DESMONTAGEM DE FÔRMA PARA VIGA BALDRAME, EM CHAPA DE MADEIRA COMPENSADA RESINADA, E=17 MM, 4 UTILIZAÇÕES. AF_01/2024</t>
  </si>
  <si>
    <t>3.5.3</t>
  </si>
  <si>
    <t>3.5.4</t>
  </si>
  <si>
    <t>4</t>
  </si>
  <si>
    <t>SUPERESTRUTURA</t>
  </si>
  <si>
    <t>4.1</t>
  </si>
  <si>
    <t>CONCRETO ARMADO - PILARES</t>
  </si>
  <si>
    <t>4.1.1</t>
  </si>
  <si>
    <t>92443</t>
  </si>
  <si>
    <t>MONTAGEM E DESMONTAGEM DE FÔRMA DE PILARES RETANGULARES E ESTRUTURAS SIMILARES, PÉ-DIREITO SIMPLES, EM CHAPA DE MADEIRA COMPENSADA PLASTIFICADA, 18 UTILIZAÇÕES. AF_09/2020</t>
  </si>
  <si>
    <t>4.1.2</t>
  </si>
  <si>
    <t>92762</t>
  </si>
  <si>
    <t>ARMAÇÃO DE PILAR OU VIGA DE ESTRUTURA CONVENCIONAL DE CONCRETO ARMADO UTILIZANDO AÇO CA-50 DE 10,0 MM - MONTAGEM. AF_06/2022</t>
  </si>
  <si>
    <t>4.1.3</t>
  </si>
  <si>
    <t>92763</t>
  </si>
  <si>
    <t>ARMAÇÃO DE PILAR OU VIGA DE ESTRUTURA CONVENCIONAL DE CONCRETO ARMADO UTILIZANDO AÇO CA-50 DE 12,5 MM - MONTAGEM. AF_06/2022</t>
  </si>
  <si>
    <t>4.1.4</t>
  </si>
  <si>
    <t>92759</t>
  </si>
  <si>
    <t>ARMAÇÃO DE PILAR OU VIGA DE ESTRUTURA CONVENCIONAL DE CONCRETO ARMADO UTILIZANDO AÇO CA-60 DE 5,0 MM - MONTAGEM. AF_06/2022</t>
  </si>
  <si>
    <t>4.1.5</t>
  </si>
  <si>
    <t>103672</t>
  </si>
  <si>
    <t>CONCRETAGEM DE PILARES, FCK = 25 MPA, COM USO DE BOMBA - LANÇAMENTO, ADENSAMENTO E ACABAMENTO. AF_02/2022_PS</t>
  </si>
  <si>
    <t>4.2</t>
  </si>
  <si>
    <t>CONCRETO ARMADO - VIGAS</t>
  </si>
  <si>
    <t>4.2.1</t>
  </si>
  <si>
    <t>4.2.2</t>
  </si>
  <si>
    <t>92761</t>
  </si>
  <si>
    <t>ARMAÇÃO DE PILAR OU VIGA DE ESTRUTURA CONVENCIONAL DE CONCRETO ARMADO UTILIZANDO AÇO CA-50 DE 8,0 MM - MONTAGEM. AF_06/2022</t>
  </si>
  <si>
    <t>4.2.3</t>
  </si>
  <si>
    <t>4.2.4</t>
  </si>
  <si>
    <t>4.2.5</t>
  </si>
  <si>
    <t>103675</t>
  </si>
  <si>
    <t>CONCRETAGEM DE VIGAS E LAJES, FCK=25 MPA, PARA LAJES MACIÇAS OU NERVURADAS COM USO DE BOMBA - LANÇAMENTO, ADENSAMENTO E ACABAMENTO. AF_02/2022_PS</t>
  </si>
  <si>
    <t>4.3</t>
  </si>
  <si>
    <t>CONCRETO ARMADO PARA VERGAS</t>
  </si>
  <si>
    <t>4.3.1</t>
  </si>
  <si>
    <t>93184</t>
  </si>
  <si>
    <t>VERGA PRÉ-MOLDADA COM ATÉ 1,5 M DE VÃO, ESPESSURA DE *20* CM. AF_03/2024</t>
  </si>
  <si>
    <t>4.4</t>
  </si>
  <si>
    <t>CONCRETO ARMADO - MURETA - PILARES</t>
  </si>
  <si>
    <t>4.4.1</t>
  </si>
  <si>
    <t>4.4.2</t>
  </si>
  <si>
    <t>4.4.3</t>
  </si>
  <si>
    <t>4.4.4</t>
  </si>
  <si>
    <t>4.5</t>
  </si>
  <si>
    <t>CONCRETO ARMADO - CASA DE GÁS - PILARES VIGAS E LAJE</t>
  </si>
  <si>
    <t>4.5.1</t>
  </si>
  <si>
    <t>4.5.2</t>
  </si>
  <si>
    <t>92760</t>
  </si>
  <si>
    <t>ARMAÇÃO DE PILAR OU VIGA DE ESTRUTURA CONVENCIONAL DE CONCRETO ARMADO UTILIZANDO AÇO CA-50 DE 6,3 MM - MONTAGEM. AF_06/2022</t>
  </si>
  <si>
    <t>4.5.3</t>
  </si>
  <si>
    <t>4.5.4</t>
  </si>
  <si>
    <t>4.5.5</t>
  </si>
  <si>
    <t>4.5.6</t>
  </si>
  <si>
    <t>4.6</t>
  </si>
  <si>
    <t>ESTRUTURA METÁLICA</t>
  </si>
  <si>
    <t>4.6.1</t>
  </si>
  <si>
    <t>100775</t>
  </si>
  <si>
    <t>ESTRUTURA TRELIÇADA DE COBERTURA, TIPO FINK, COM LIGAÇÕES SOLDADAS, INCLUSOS PERFIS METÁLICOS, CHAPAS METÁLICAS, MÃO DE OBRA E TRANSPORTE COM GUINDASTE - FORNECIMENTO E INSTALAÇÃO. AF_01/2020_PSA</t>
  </si>
  <si>
    <t>4.7</t>
  </si>
  <si>
    <t>PISO DE CONCRETO</t>
  </si>
  <si>
    <t>4.7.1</t>
  </si>
  <si>
    <t>PAVIMENTAÇÃO INTERNA DE PISO DE CONCRETO 7 CM</t>
  </si>
  <si>
    <t>4.7.1.1</t>
  </si>
  <si>
    <t>97083</t>
  </si>
  <si>
    <t>COMPACTAÇÃO MECÂNICA DE SOLO PARA EXECUÇÃO DE RADIER, PISO DE CONCRETO OU LAJE SOBRE SOLO, COM COMPACTADOR DE SOLOS A PERCUSSÃO. AF_09/2021</t>
  </si>
  <si>
    <t>4.7.1.2</t>
  </si>
  <si>
    <t>96622</t>
  </si>
  <si>
    <t>LASTRO COM MATERIAL GRANULAR, APLICADO EM PISOS OU LAJES SOBRE SOLO, ESPESSURA DE *5 CM*. AF_01/2024</t>
  </si>
  <si>
    <t>4.7.1.3</t>
  </si>
  <si>
    <t>97087</t>
  </si>
  <si>
    <t>CAMADA SEPARADORA PARA EXECUÇÃO DE RADIER, PISO DE CONCRETO OU LAJE SOBRE SOLO, EM LONA PLÁSTICA. AF_09/2021</t>
  </si>
  <si>
    <t>4.7.1.4</t>
  </si>
  <si>
    <t>94991</t>
  </si>
  <si>
    <t>EXECUÇÃO DE PASSEIO (CALÇADA) OU PISO DE CONCRETO COM CONCRETO MOLDADO IN LOCO, USINADO C20, ACABAMENTO CONVENCIONAL, NÃO ARMADO. AF_08/2022</t>
  </si>
  <si>
    <t>4.7.2</t>
  </si>
  <si>
    <t>PAVIMENTAÇÃO EXTERNA - CALÇADA DE PISO DE CONCRETO 7 CM</t>
  </si>
  <si>
    <t>4.7.2.1</t>
  </si>
  <si>
    <t>4.7.2.2</t>
  </si>
  <si>
    <t>4.7.2.3</t>
  </si>
  <si>
    <t>4.7.2.4</t>
  </si>
  <si>
    <t>5</t>
  </si>
  <si>
    <t>SISTEMA DE VEDAÇÃO VERTICAL</t>
  </si>
  <si>
    <t>5.1</t>
  </si>
  <si>
    <t>ELEMENTOS VAZADOS</t>
  </si>
  <si>
    <t>5.1.1</t>
  </si>
  <si>
    <t>101161</t>
  </si>
  <si>
    <t>ALVENARIA DE VEDAÇÃO COM ELEMENTO VAZADO DE CONCRETO (COBOGÓ) DE 7X50X50CM E ARGAMASSA DE ASSENTAMENTO COM PREPARO EM BETONEIRA. AF_05/2020</t>
  </si>
  <si>
    <t>5.2</t>
  </si>
  <si>
    <t>ALVENARIA DE VEDAÇÃO</t>
  </si>
  <si>
    <t>5.2.1</t>
  </si>
  <si>
    <t>103322</t>
  </si>
  <si>
    <t>ALVENARIA DE VEDAÇÃO DE BLOCOS CERÂMICOS FURADOS NA VERTICAL DE 9X19X39 CM (ESPESSURA 9 CM) E ARGAMASSA DE ASSENTAMENTO COM PREPARO EM BETONEIRA. AF_12/2021</t>
  </si>
  <si>
    <t>5.2.2</t>
  </si>
  <si>
    <t>103328</t>
  </si>
  <si>
    <t>ALVENARIA DE VEDAÇÃO DE BLOCOS CERÂMICOS FURADOS NA HORIZONTAL DE 9X19X19 CM (ESPESSURA 9 CM) E ARGAMASSA DE ASSENTAMENTO COM PREPARO EM BETONEIRA. AF_12/2021</t>
  </si>
  <si>
    <t>5.2.3</t>
  </si>
  <si>
    <t>103324</t>
  </si>
  <si>
    <t>ALVENARIA DE VEDAÇÃO DE BLOCOS CERÂMICOS FURADOS NA VERTICAL DE 14X19X39 CM (ESPESSURA 14 CM) E ARGAMASSA DE ASSENTAMENTO COM PREPARO EM BETONEIRA. AF_12/2021</t>
  </si>
  <si>
    <t>5.2.4</t>
  </si>
  <si>
    <t>101159</t>
  </si>
  <si>
    <t>ALVENARIA DE VEDAÇÃO DE BLOCOS CERÂMICOS MACIÇOS DE 5X10X20CM (ESPESSURA 10CM) E ARGAMASSA DE ASSENTAMENTO COM PREPARO EM BETONEIRA. AF_05/2020</t>
  </si>
  <si>
    <t>5.2.5</t>
  </si>
  <si>
    <t>93201</t>
  </si>
  <si>
    <t>FIXAÇÃO (ENCUNHAMENTO) DE ALVENARIA DE VEDAÇÃO COM ARGAMASSA APLICADA COM COLHER. AF_03/2016</t>
  </si>
  <si>
    <t>5.3</t>
  </si>
  <si>
    <t>ALVENARIA DA MURETA</t>
  </si>
  <si>
    <t>5.3.1</t>
  </si>
  <si>
    <t>5.4</t>
  </si>
  <si>
    <t>DIVISÓRIAS</t>
  </si>
  <si>
    <t>5.4.1</t>
  </si>
  <si>
    <t>102253</t>
  </si>
  <si>
    <t>DIVISORIA SANITÁRIA, TIPO CABINE, EM GRANITO CINZA POLIDO, ESP = 3CM, ASSENTADO COM ARGAMASSA COLANTE AC III-E, EXCLUSIVE FERRAGENS. AF_01/2021</t>
  </si>
  <si>
    <t>5.4.2</t>
  </si>
  <si>
    <t>FNDE 129</t>
  </si>
  <si>
    <t>INSTALAÇÃO DE BOX DE VIDRO TEMPERADO, E = 10 MM, ENCAIXADO EM PERFIL U</t>
  </si>
  <si>
    <t>5.4.3</t>
  </si>
  <si>
    <t>96370</t>
  </si>
  <si>
    <t>PAREDE COM SISTEMA EM CHAPAS DE GESSO PARA DRYWALL, USO INTERNO, COM UMA FACE SIMPLES E ESTRUTURA METÁLICA COM GUIAS SIMPLES, SEM VÃOS. AF_07/2023_PS</t>
  </si>
  <si>
    <t>6</t>
  </si>
  <si>
    <t>ESQUADRIAS</t>
  </si>
  <si>
    <t>6.1</t>
  </si>
  <si>
    <t>PORTAS DE MADEIRA</t>
  </si>
  <si>
    <t>6.1.1</t>
  </si>
  <si>
    <t>FNDE 433</t>
  </si>
  <si>
    <t>PM1 - KIT DE PORTA DE MADEIRA PARA PINTURA, SEMI-OCA (LEVE OU MÉDIA), PADRÃO MÉDIO, 70X210CM, ESPESSURA DE 3,5CM, ITENS INCLUSOS: DOBRADIÇAS, MONTAGEM E INSTALAÇÃO DO BATENTE, FECHADURA COM EXECUÇÃO DO FURO - FORNECIMENTO E INSTALAÇÃO</t>
  </si>
  <si>
    <t>6.1.2</t>
  </si>
  <si>
    <t>FNDE 247</t>
  </si>
  <si>
    <t>PM 2 - KIT DE PORTA DE MADEIRA COM VENEZIANA, 80X210CM (ESPESSURA DE 3CM), PADRÃO MÉDIO, ITENS INCLUSOS: DOBRADIÇAS, MONTAGEM E INSTALAÇÃO DE BATENTE, FECHADURA COM EXECUÇÃO DO FURO - FORNECIMENTO E INSTALAÇÃO</t>
  </si>
  <si>
    <t>6.1.3</t>
  </si>
  <si>
    <t>FNDE 246</t>
  </si>
  <si>
    <t>PM3 - KIT DE PORTA DE MADEIRA FRISADA, SEMI-OCA (LEVE OU MÉDIA), PADRÃO MÉDIO, 80X210CM, ESPESSURA DE 3,5CM, ITENS INCLUSOS: DOBRADIÇAS, MONTAGEM E INSTALAÇÃO DE BATENTE, FECHADURA COM EXECUÇÃO DO FURO - FORNECIMENTO E INSTALAÇÃO. AF_12/2019</t>
  </si>
  <si>
    <t>6.1.4</t>
  </si>
  <si>
    <t>FNDE 434</t>
  </si>
  <si>
    <t>PM4 - KIT DE PORTA DE MADEIRA FRISADA, SEMI-OCA (LEVE OU MÉDIA), PADRÃO MÉDIO, 80X210CM, ESPESSURA DE 3,5CM, ITENS INCLUSOS: DOBRADIÇAS, MONTAGEM E INSTALAÇÃO DE BATENTE, FECHADURA COM EXECUÇÃO DO FURO - FORNECIMENTO E INSTALAÇÃO. AF_12/2019</t>
  </si>
  <si>
    <t>6.1.5</t>
  </si>
  <si>
    <t>FNDE 430</t>
  </si>
  <si>
    <t>PM5 - KIT DE PORTA DE MADEIRA COM VISOR DE VIDRO, 80X210CM (ESPESSURA DE 3CM), PADRÃO POPULAR, ITENS INCLUSOS: DOBRADIÇAS, MONTAGEM E INSTALAÇÃO DE BATENTE, FECHADURA COM EXECUÇÃO DO FURO - FORNECIMENTO E INSTALAÇÃO. AF_12/2019</t>
  </si>
  <si>
    <t>6.1.6</t>
  </si>
  <si>
    <t>FNDE 432</t>
  </si>
  <si>
    <t>PM6 -PORTA EM COMPENSADO DE MADEIRA E=2cm REVESTIDA COM LAMINADO MELAMÍNICO COM VARIAÇÃO DE CORES</t>
  </si>
  <si>
    <t>6.1.7</t>
  </si>
  <si>
    <t>FNDE 431</t>
  </si>
  <si>
    <t>INSTALAÇÃO DE VIDRO LISO INCOLOR ESQUADRIA PM5 , E = 6 MM, EM ESQUADRIA DE MADEIRA, FIXADO COM BAGUETE</t>
  </si>
  <si>
    <t>6.2</t>
  </si>
  <si>
    <t>FERRAGENS E ACESSÓRIOS</t>
  </si>
  <si>
    <t>6.2.1</t>
  </si>
  <si>
    <t>100705</t>
  </si>
  <si>
    <t>TARJETA TIPO LIVRE/OCUPADO PARA PORTA DE BANHEIRO. AF_12/2019</t>
  </si>
  <si>
    <t>6.2.2</t>
  </si>
  <si>
    <t>100866</t>
  </si>
  <si>
    <t>BARRA DE APOIO RETA, EM ACO INOX POLIDO, COMPRIMENTO 60CM, FIXADA NA PAREDE - FORNECIMENTO E INSTALAÇÃO. AF_01/2020</t>
  </si>
  <si>
    <t>6.2.3</t>
  </si>
  <si>
    <t>FNDE 04</t>
  </si>
  <si>
    <t>CHAPA METÁLICA (ALUMÍNIO) 0,90 M X 0,40 M, ESPESSURA 1 MM PARA AS PORTAS</t>
  </si>
  <si>
    <t>M²</t>
  </si>
  <si>
    <t>6.3</t>
  </si>
  <si>
    <t>PORTAS EM ALUMÍNIO</t>
  </si>
  <si>
    <t>6.3.1</t>
  </si>
  <si>
    <t>FNDE 251</t>
  </si>
  <si>
    <t>PORTA DE ABRIR - PA1 - 100 X 210 CM EM CHAPA DE ALUMÍNIO, COM VENEZIANA E VIDRO MINIBOREAL 6 MM, INCLUSO FECHADURA E PUXADOR - CONFORME PROJETO DE ESQUADRIAS</t>
  </si>
  <si>
    <t>6.3.2</t>
  </si>
  <si>
    <t>FNDE 252</t>
  </si>
  <si>
    <t>PORTA DE ABRIR - PA2 - 80 X 210 CM EM CHAPA DE ALUMÍNIO, TIPO VENEZIANA COM GUARNIÇÃO, FIXAÇÃO COM PARAFUSOS - FORNECIMENTO E INSTALAÇÃO - CONFORME PROJETO DE ESQUADRIAS</t>
  </si>
  <si>
    <t>6.3.3</t>
  </si>
  <si>
    <t>FNDE 253</t>
  </si>
  <si>
    <t>PORTA DE ABRIR 2 FOLHAS - PA3 - 160 X 210 CM EM CHAPA DE ALUMÍNIO, TIPO VENEZIANA COM GUARNIÇÃO, FIXAÇÃO COM PARAFUSOS - FORNECIMENTO E INSTALAÇÃO - CONFORME PROJETO DE ESQUADRIAS</t>
  </si>
  <si>
    <t>6.3.4</t>
  </si>
  <si>
    <t>FNDE 435</t>
  </si>
  <si>
    <t>PORTA DE CORRER - PA4- 450 X 210 CM, DE ALUMÍNIO, COM DUAS FOLHAS FIXAS E DUAS FOLHAS DE CORRER PARA VIDRO, INCLUSO VIDRO LISO INCOLOR 8 MM, FECHADURA E PUXADOR, SEM ALIZAR - CONFORME PROJETO DE ESQUADRIAS</t>
  </si>
  <si>
    <t>6.3.5</t>
  </si>
  <si>
    <t>FNDE 436</t>
  </si>
  <si>
    <t>PORTA DE ABRIR  - PA5 - 120 X 170 CM EM CHAPA DE ALUMÍNIO, TIPO VENEZIANA COM GUARNIÇÃO, FIXAÇÃO COM PARAFUSOS - FORNECIMENTO E INSTALAÇÃO - CONFORME PROJETO DE ESQUADRIAS</t>
  </si>
  <si>
    <t>6.4</t>
  </si>
  <si>
    <t>JANELAS EM ALUMÍNIO</t>
  </si>
  <si>
    <t>6.4.1</t>
  </si>
  <si>
    <t>FNDE 258</t>
  </si>
  <si>
    <t>JANELA DE ALUMÍNIO - JA-1 - 70 X 125 CM, TIPO GUILHOTINA COMPLETA, COM VIDROS, BATENTE E FERRAGENS. EXCLUSIVE ALIZAR, ACABAMENTO E CONTRAMARCO, CONFORME PROJETO DE ESQUADRIAS</t>
  </si>
  <si>
    <t>6.4.2</t>
  </si>
  <si>
    <t>FNDE 438</t>
  </si>
  <si>
    <t>JANELA DE ALUMÍNIO - JA-2 - 110 X 195 CM, TIPO GUILHOTINACOMPLETA, COM VIDROS, BATENTE E FERRAGENS. EXCLUSIVE ALIZAR, ACABAMENTO E CONTRAMARCO, CONFORME PROJETO DE ESQUADRIAS</t>
  </si>
  <si>
    <t>6.4.3</t>
  </si>
  <si>
    <t>FNDE 275</t>
  </si>
  <si>
    <t>JANELA DE ALUMÍNIO JA-3 - 140 X 115, TIPO FIXA, PARA VIDRO, COM VIDRO, BATENTE E FERRAGENS. EXCLUSIVE ACABAMENTO, ALIZAR E CONTRAMARCO, CONFORME PROJETO DE ESQUADRIAS</t>
  </si>
  <si>
    <t>6.4.4</t>
  </si>
  <si>
    <t>FNDE 439</t>
  </si>
  <si>
    <t>JANELA DE ALUMÍNIO - JA-4 - 140 X 195 CM, TIPO GUILHOTINA COMPLETA, COM VIDROS, BATENTE E FERRAGENS. EXCLUSIVE ALIZAR, ACABAMENTO E CONTRAMARCO, CONFORME PROJETO DE ESQUADRIAS</t>
  </si>
  <si>
    <t>6.4.5</t>
  </si>
  <si>
    <t>FNDE 440</t>
  </si>
  <si>
    <t>JANELA DE ALUMÍNIO JA-5 - 200 X 105 CM, TIPO FIXA, PARA VIDRO, COM VIDRO, BATENTE E FERRAGENS. EXCLUSIVE ACABAMENTO, ALIZAR E CONTRAMARCO, CONFORME PROJETO DE ESQUADRIAS</t>
  </si>
  <si>
    <t>6.4.6</t>
  </si>
  <si>
    <t>FNDE 441</t>
  </si>
  <si>
    <t>JANELA DE ALUMÍNIO - JA-6 - 210 X 50 CM, TIPO MAXIM-AR, COM VIDROS, BATENTE E FERRAGENS. EXCLUSIVE ALIZAR, ACABAMENTO E CONTRAMARCO, CONFORME PROJETO DE ESQUADRIAS</t>
  </si>
  <si>
    <t>6.4.7</t>
  </si>
  <si>
    <t>FNDE 264</t>
  </si>
  <si>
    <t>JANELA DE ALUMÍNIO - JA-7 - 210 X 75 CM, TIPO MAXIM-AR, COM VIDROS, BATENTE E FERRAGENS. EXCLUSIVE ALIZAR, ACABAMENTO E CONTRAMARCO, CONFORME PROJETO DE ESQUADRIAS</t>
  </si>
  <si>
    <t>6.4.8</t>
  </si>
  <si>
    <t>FNDE 268</t>
  </si>
  <si>
    <t>JANELA DE ALUMÍNIO - JA-8 - 210 X 100 CM, TIPO MAXIM-AR, COM VIDROS, BATENTE E FERRAGENS. EXCLUSIVE ALIZAR, ACABAMENTO E CONTRAMARCO, CONFORME PROJETO DE ESQUADRIAS</t>
  </si>
  <si>
    <t>6.4.9</t>
  </si>
  <si>
    <t>FNDE 265</t>
  </si>
  <si>
    <t>JANELA DE ALUMÍNIO - JA-9 - 210 X 150 CM, TIPO MAXIM-AR, COM VIDROS, BATENTE E FERRAGENS. EXCLUSIVE ALIZAR, ACABAMENTO E CONTRAMARCO, CONFORME PROJETO DE ESQUADRIAS</t>
  </si>
  <si>
    <t>6.4.10</t>
  </si>
  <si>
    <t>FNDE 442</t>
  </si>
  <si>
    <t>JANELA DE ALUMÍNIO - JA-10 - 70 X 75 CM, TIPO MAXIM-AR, COM VIDROS, BATENTE E FERRAGENS. EXCLUSIVE ALIZAR, ACABAMENTO E CONTRAMARCO, CONFORME PROJETO DE ESQUADRIAS</t>
  </si>
  <si>
    <t>6.4.11</t>
  </si>
  <si>
    <t>FNDE 270</t>
  </si>
  <si>
    <t>JANELA DE ALUMÍNIO - JA-11 - 140 X 75 CM, TIPO MAXIM-AR, COM VIDROS, BATENTE E FERRAGENS. EXCLUSIVE ALIZAR, ACABAMENTO E CONTRAMARCO, CONFORME PROJETO DE ESQUADRIAS</t>
  </si>
  <si>
    <t>6.4.12</t>
  </si>
  <si>
    <t>FNDE 443</t>
  </si>
  <si>
    <t>JANELA DE ALUMÍNIO - JA-12 - 420 X 50 CM, TIPO MAXIM-AR, COM VIDROS, BATENTE E FERRAGENS. EXCLUSIVE ALIZAR, ACABAMENTO E CONTRAMARCO, CONFORME PROJETO DE ESQUADRIAS</t>
  </si>
  <si>
    <t>6.4.13</t>
  </si>
  <si>
    <t>FNDE 444</t>
  </si>
  <si>
    <t>JANELA DE ALUMÍNIO - JA-13 - 560 X 100 CM, TIPO MAXIM-AR, COM VIDROS, BATENTE E FERRAGENS. EXCLUSIVE ALIZAR, ACABAMENTO E CONTRAMARCO, CONFORME PROJETO DE ESQUADRIAS</t>
  </si>
  <si>
    <t>6.4.14</t>
  </si>
  <si>
    <t>FNDE 445</t>
  </si>
  <si>
    <t>JANELA DE ALUMÍNIO JA-14 - 160 X 85, TIPO FIXA, PARA VIDRO, COM VIDRO, BATENTE E FERRAGENS. EXCLUSIVE ACABAMENTO, ALIZAR E CONTRAMARCO, CONFORME PROJETO DE ESQUADRIAS</t>
  </si>
  <si>
    <t>6.4.15</t>
  </si>
  <si>
    <t>FNDE 05</t>
  </si>
  <si>
    <t>TELA TIPO MOSQUITEIRO - FIXADA NA ESQUADRIA - CONFORME PROJETO DE ESQUADRIAS</t>
  </si>
  <si>
    <t>6.5</t>
  </si>
  <si>
    <t>PORTAS DE VIDRO</t>
  </si>
  <si>
    <t>6.5.1</t>
  </si>
  <si>
    <t>FNDE 437</t>
  </si>
  <si>
    <t>PORTA DE VIDRO - PV1 - 175X 230 CM, DE ABRIR DUAS FOLHAS TEMPERADO INCOLOR 10 MM, CONFORME PROJETO</t>
  </si>
  <si>
    <t>6.6</t>
  </si>
  <si>
    <t>ESQUADRIA GERAL</t>
  </si>
  <si>
    <t>6.6.1</t>
  </si>
  <si>
    <t>FNDE 280</t>
  </si>
  <si>
    <t>PF1 - PORTÃO METÁLICO DE ABRIR, 1,40 X 2,20 M, COM CHAPA METÁLICA, INCLUSO PINTURA, CONFORME PROJETO DE ESQUADRIAS</t>
  </si>
  <si>
    <t>6.6.2</t>
  </si>
  <si>
    <t>FNDE 08</t>
  </si>
  <si>
    <t>PF2 - PORTÃO METÁLICO DE ABRIR,  1,40 X 1,05 M, COM CHAPA METÁLICA, INCLUSO PINTURA, CONFORME PROJETO DE ESQUADRIAS</t>
  </si>
  <si>
    <t>6.6.3</t>
  </si>
  <si>
    <t>FNDE 281</t>
  </si>
  <si>
    <t>FECHAMENTO EM CHAPA METÁLICA PERFURADA, INCLUSO PINTURA, CONFORME PROJETO</t>
  </si>
  <si>
    <t>6.6.4</t>
  </si>
  <si>
    <t>FNDE 283</t>
  </si>
  <si>
    <t>CERCA/GRADIL H=1,58M, MALHA 5 X 15CM -  GALVANIZADO</t>
  </si>
  <si>
    <t>6.6.5</t>
  </si>
  <si>
    <t>FNDE 446</t>
  </si>
  <si>
    <t>P01 - PORTÃO METÁLICO 1,50 x 2,10 M , MALHA 5 X 20CM - FIO 5,00MM, REVESTIDOS EM POLIESTER POR PROCESSO DE PINTURA ELETROSTÁTICA (GRADIL), NA COR BRANCA - FORNECIMENTO E INSTALAÇÃO</t>
  </si>
  <si>
    <t>6.6.6</t>
  </si>
  <si>
    <t>FNDE 447</t>
  </si>
  <si>
    <t>P02 - PORTÃO METÁLICO 1,00 x 2,00 M , MALHA 5 X 20CM - FIO 5,00MM, REVESTIDOS EM POLIESTER POR PROCESSO DE PINTURA ELETROSTÁTICA (GRADIL), NA COR BRANCA - FORNECIMENTO E INSTALAÇÃO</t>
  </si>
  <si>
    <t>6.6.7</t>
  </si>
  <si>
    <t>FNDE 448</t>
  </si>
  <si>
    <t>P03 - PORTÃO METÁLICO 3,12 x 2,00 M , MALHA 5 X 20CM - FIO 5,00MM, REVESTIDOS EM POLIESTER POR PROCESSO DE PINTURA ELETROSTÁTICA (GRADIL), NA COR BRANCA - FORNECIMENTO E INSTALAÇÃO</t>
  </si>
  <si>
    <t>7</t>
  </si>
  <si>
    <t>SISTEMAS DE COBERTURA</t>
  </si>
  <si>
    <t>7.1</t>
  </si>
  <si>
    <t>FNDE 20</t>
  </si>
  <si>
    <t>TELHA TERMOISOLANTE REVESTIDA EM ACO GALVALUME, FACE SUPERIOR TRAPEZOIDAL E FACE INFERIOR PLANA (NAO INCLUI ACESSORIOS DE FIXACAO), REVEST COM ESPESSURA DE 0,50 MM, COM PRE-PINTURA DE COR BRANCA NAS DUAS FACES, NUCLEO EM POLIIOCIANURATO (PIR) COM ESPESSURA DE 50 MM</t>
  </si>
  <si>
    <t>7.2</t>
  </si>
  <si>
    <t>94229</t>
  </si>
  <si>
    <t>CALHA EM CHAPA DE AÇO GALVANIZADO NÚMERO 24, DESENVOLVIMENTO DE 100 CM, INCLUSO TRANSPORTE VERTICAL. AF_07/2019</t>
  </si>
  <si>
    <t>7.3</t>
  </si>
  <si>
    <t>FNDE 422</t>
  </si>
  <si>
    <t>RUFO EM CHAPA DE AÇO GALVANIZADO NR. 24, DESENVOLVIMENTO 73 CM</t>
  </si>
  <si>
    <t>7.4</t>
  </si>
  <si>
    <t>FNDE 423</t>
  </si>
  <si>
    <t>RUFO EM CHAPA DE AÇO GALVANIZADO NR. 24, DESENVOLVIMENTO 39 CM</t>
  </si>
  <si>
    <t>7.5</t>
  </si>
  <si>
    <t>FNDE 424</t>
  </si>
  <si>
    <t>RUFO EM CHAPA DE AÇO GALVANIZADO NR. 24, DESENVOLVIMENTO 32 CM</t>
  </si>
  <si>
    <t>7.6</t>
  </si>
  <si>
    <t>FNDE 167</t>
  </si>
  <si>
    <t>PINGADEIRA EM CHAPA DE AÇO GALVANIZADO</t>
  </si>
  <si>
    <t>8</t>
  </si>
  <si>
    <t>IMPERMEABILIZAÇÃO</t>
  </si>
  <si>
    <t>8.1</t>
  </si>
  <si>
    <t>FNDE 172</t>
  </si>
  <si>
    <t>IMPERMEABILIZAÇÃO DE VIGA BALDRAME COM EMULSÃO ASFÁLTICA, 2 DEMÃOS</t>
  </si>
  <si>
    <t>8.2</t>
  </si>
  <si>
    <t>FNDE 174</t>
  </si>
  <si>
    <t>IMPERMEABILIZAÇÃO DE PISO COM EMULSÃO ASFÁLTICA, 2 DEMÃOS</t>
  </si>
  <si>
    <t>9</t>
  </si>
  <si>
    <t>REVESTIMENTOS INTERNO E EXTERNO</t>
  </si>
  <si>
    <t>9.1</t>
  </si>
  <si>
    <t>9.1.1</t>
  </si>
  <si>
    <t>87878</t>
  </si>
  <si>
    <t>CHAPISCO APLICADO EM ALVENARIAS E ESTRUTURAS DE CONCRETO INTERNAS, COM COLHER DE PEDREIRO.  ARGAMASSA TRAÇO 1:3 COM PREPARO MANUAL. AF_10/2022</t>
  </si>
  <si>
    <t>9.1.2</t>
  </si>
  <si>
    <t>87535</t>
  </si>
  <si>
    <t>EMBOÇO, EM ARGAMASSA TRAÇO 1:2:8, PREPARO MECÂNICO, APLICADO MANUALMENTE EM PAREDES INTERNAS DE AMBIENTES COM ÁREA MAIOR QUE 10M², E = 17,5MM, COM TALISCAS. AF_03/2024</t>
  </si>
  <si>
    <t>9.1.3</t>
  </si>
  <si>
    <t>87792</t>
  </si>
  <si>
    <t>EMBOÇO OU MASSA ÚNICA EM ARGAMASSA TRAÇO 1:2:8, PREPARO MECÂNICO COM BETONEIRA 400 L, APLICADA MANUALMENTE EM PANOS CEGOS DE FACHADA (SEM PRESENÇA DE VÃOS), ESPESSURA DE 25 MM. AF_08/2022</t>
  </si>
  <si>
    <t>9.1.4</t>
  </si>
  <si>
    <t>87543</t>
  </si>
  <si>
    <t>MASSA ÚNICA, EM ARGAMASSA INDUSTRIALIZADA, PREPARO MECÂNICO, APLICADA COM EQUIPAMENTO DE MISTURA E PROJEÇÃO DE ARGAMASSA EM PAREDES INTERNAS, E = 5MM, SEM TALISCAS. AF_03/2024</t>
  </si>
  <si>
    <t>9.1.5</t>
  </si>
  <si>
    <t>87273</t>
  </si>
  <si>
    <t>REVESTIMENTO CERÂMICO PARA PAREDES INTERNAS COM PLACAS TIPO ESMALTADA EXTRA  DE DIMENSÕES 33X45 CM APLICADAS NA ALTURA INTEIRA DAS PAREDES. AF_02/2023_PE</t>
  </si>
  <si>
    <t>9.1.6</t>
  </si>
  <si>
    <t>FNDE 293</t>
  </si>
  <si>
    <t>REVESTIMENTO CERÂMICO PARA PAREDES INTERNAS COM PLACAS TIPO ESMALTADA EXTRA DE DIMENSÕES 10X10 CM COR AMARELA APLICADAS NA ALTURA INTEIRA DAS PAREDES</t>
  </si>
  <si>
    <t>9.1.7</t>
  </si>
  <si>
    <t>FNDE 294</t>
  </si>
  <si>
    <t>REVESTIMENTO CERÂMICO PARA PAREDES INTERNAS COM PLACAS TIPO ESMALTADA EXTRA DE DIMENSÕES 10X10 CM COR AZUL APLICADAS NA ALTURA INTEIRA DAS PAREDES</t>
  </si>
  <si>
    <t>9.1.8</t>
  </si>
  <si>
    <t>FNDE 295</t>
  </si>
  <si>
    <t>REVESTIMENTO CERÂMICO PARA PAREDES INTERNAS COM PLACAS TIPO ESMALTADA EXTRA DE DIMENSÕES 10X10 CM COR BRANCA APLICADAS NA ALTURA INTEIRA DAS PAREDES</t>
  </si>
  <si>
    <t>9.1.9</t>
  </si>
  <si>
    <t>FNDE 296</t>
  </si>
  <si>
    <t>REVESTIMENTO CERÂMICO PARA PAREDES INTERNAS COM PLACAS TIPO ESMALTADA EXTRA DE DIMENSÕES 10X10 CM COR VERMELHA APLICADAS NA ALTURA INTEIRA DAS PAREDES</t>
  </si>
  <si>
    <t>9.1.10</t>
  </si>
  <si>
    <t>FNDE 245</t>
  </si>
  <si>
    <t>RODA MEIO EM MADEIRA, ALTURA 7CM, FIXADO COM COLA</t>
  </si>
  <si>
    <t>9.1.11</t>
  </si>
  <si>
    <t>96114</t>
  </si>
  <si>
    <t>FORRO EM DRYWALL, PARA AMBIENTES COMERCIAIS, INCLUSIVE ESTRUTURA BIRECIONAL DE FIXAÇÃO. AF_08/2023_PS</t>
  </si>
  <si>
    <t>9.1.12</t>
  </si>
  <si>
    <t>FNDE 18</t>
  </si>
  <si>
    <t>FORRO DE FIBRA MINERAL EM PLACAS DE 625 X 625 MM, E = 15 MM, BORDA RETA, COM PINTURA ANTIMOFO, APOIADO EM PERFIL DE ACO GALVANIZADO COM 24 MM DE BASE - INSTALADO</t>
  </si>
  <si>
    <t>9.2</t>
  </si>
  <si>
    <t>MURETA</t>
  </si>
  <si>
    <t>9.2.1</t>
  </si>
  <si>
    <t>9.2.2</t>
  </si>
  <si>
    <t>10</t>
  </si>
  <si>
    <t>SISTEMAS DE PISOS</t>
  </si>
  <si>
    <t>10.1</t>
  </si>
  <si>
    <t>PAVIMENTAÇÃO INTERNA</t>
  </si>
  <si>
    <t>10.1.1</t>
  </si>
  <si>
    <t>FNDE 182</t>
  </si>
  <si>
    <t>CONTRAPISO DE CONCRETO NÃO-ESTRUTURAL, ESPESSURA 3 CM E PREPARO MECÂNICO</t>
  </si>
  <si>
    <t>10.1.2</t>
  </si>
  <si>
    <t>98680</t>
  </si>
  <si>
    <t>PISO CIMENTADO, TRAÇO 1:3 (CIMENTO E AREIA), ACABAMENTO LISO, ESPESSURA 3,0 CM, PREPARO MECÂNICO DA ARGAMASSA. AF_09/2020</t>
  </si>
  <si>
    <t>10.1.3</t>
  </si>
  <si>
    <t>87755</t>
  </si>
  <si>
    <t>CONTRAPISO EM ARGAMASSA TRAÇO 1:4 (CIMENTO E AREIA), PREPARO MECÂNICO COM BETONEIRA 400 L, APLICADO EM ÁREAS MOLHADAS SOBRE IMPERMEABILIZAÇÃO, ACABAMENTO NÃO REFORÇADO, ESPESSURA 3CM. AF_07/2021</t>
  </si>
  <si>
    <t>10.1.4</t>
  </si>
  <si>
    <t>87257</t>
  </si>
  <si>
    <t>REVESTIMENTO CERÂMICO PARA PISO COM PLACAS TIPO ESMALTADA EXTRA DE DIMENSÕES 60X60 CM APLICADA EM AMBIENTES DE ÁREA MAIOR QUE 10 M2. AF_02/2023_PE</t>
  </si>
  <si>
    <t>10.1.5</t>
  </si>
  <si>
    <t>87251</t>
  </si>
  <si>
    <t>REVESTIMENTO CERÂMICO PARA PISO COM PLACAS TIPO ESMALTADA EXTRA DE DIMENSÕES 45X45 CM APLICADA EM AMBIENTES DE ÁREA MAIOR QUE 10 M2. AF_02/2023_PE</t>
  </si>
  <si>
    <t>10.1.6</t>
  </si>
  <si>
    <t>FNDE 425</t>
  </si>
  <si>
    <t>PISO VINÍLICO SEMI-FLEXÍVEL EM MANTA ESPESSURA 2 MM</t>
  </si>
  <si>
    <t>10.1.7</t>
  </si>
  <si>
    <t>FNDE 09</t>
  </si>
  <si>
    <t>NATA DE CIMENTO COM COLA PVA, PARA NIVELAMENTO  DE CONTRAPISO PARA ASSENTAMENTO DE PISO VINÍLICO</t>
  </si>
  <si>
    <t>10.1.8</t>
  </si>
  <si>
    <t>88650</t>
  </si>
  <si>
    <t>RODAPÉ CERÂMICO DE 7CM DE ALTURA COM PLACAS TIPO ESMALTADA EXTRA DE DIMENSÕES 60X60CM. AF_02/2023</t>
  </si>
  <si>
    <t>10.1.9</t>
  </si>
  <si>
    <t>98688</t>
  </si>
  <si>
    <t>RODAPÉ EM POLIESTIRENO, ALTURA 5 CM. AF_09/2020</t>
  </si>
  <si>
    <t>10.1.10</t>
  </si>
  <si>
    <t>98689</t>
  </si>
  <si>
    <t>SOLEIRA EM GRANITO, LARGURA 15 CM, ESPESSURA 2,0 CM. AF_09/2020</t>
  </si>
  <si>
    <t>10.1.11</t>
  </si>
  <si>
    <t>FNDE 426</t>
  </si>
  <si>
    <t>SOLEIRA EM GRANITO, LARGURA 30 CM, ESPESSURA 2,0 CM</t>
  </si>
  <si>
    <t>10.1.12</t>
  </si>
  <si>
    <t>102494</t>
  </si>
  <si>
    <t>PINTURA DE PISO COM TINTA EPÓXI, APLICAÇÃO MANUAL, 2 DEMÃOS, INCLUSO PRIMER EPÓXI. AF_05/2021</t>
  </si>
  <si>
    <t>10.2</t>
  </si>
  <si>
    <t>PAVIMENTAÇÃO EXTERNA</t>
  </si>
  <si>
    <t>10.2.1</t>
  </si>
  <si>
    <t>98682</t>
  </si>
  <si>
    <t>PISO CIMENTADO, TRAÇO 1:3 (CIMENTO E AREIA), ACABAMENTO RÚSTICO, ESPESSURA 3,0 CM, PREPARO MECÂNICO DA ARGAMASSA. AF_09/2020</t>
  </si>
  <si>
    <t>10.2.2</t>
  </si>
  <si>
    <t>92396</t>
  </si>
  <si>
    <t>EXECUÇÃO DE PASSEIO EM PISO INTERTRAVADO, COM BLOCO RETANGULAR COR NATURAL DE 20 X 10 CM, ESPESSURA 6 CM. AF_10/2022</t>
  </si>
  <si>
    <t>10.2.3</t>
  </si>
  <si>
    <t>FNDE 190</t>
  </si>
  <si>
    <t>PISO PODOTÁTIL DE ALERTA, COR VERMELHA, DE CONCRETO, ASSENTADO SOBRE ARGAMASSA</t>
  </si>
  <si>
    <t>10.2.4</t>
  </si>
  <si>
    <t>FNDE 427</t>
  </si>
  <si>
    <t>PISO PODOTÁTIL DIRECIONAL, , COR VERMELHA, DE CONCRETO, ASSENTADO SOBRE ARGAMASSA</t>
  </si>
  <si>
    <t>10.2.5</t>
  </si>
  <si>
    <t>FNDE 10</t>
  </si>
  <si>
    <t>COLCHÃO DRENANTE DE AREIA H= 30 CM</t>
  </si>
  <si>
    <t>10.2.6</t>
  </si>
  <si>
    <t>98504</t>
  </si>
  <si>
    <t>PLANTIO DE GRAMA BATATAIS EM PLACAS. AF_05/2018</t>
  </si>
  <si>
    <t>10.2.7</t>
  </si>
  <si>
    <t>94263</t>
  </si>
  <si>
    <t>GUIA (MEIO-FIO) CONCRETO, MOLDADA  IN LOCO  EM TRECHO RETO COM EXTRUSORA, 13 CM BASE X 22 CM ALTURA. AF_01/2024</t>
  </si>
  <si>
    <t>11</t>
  </si>
  <si>
    <t>PINTURAS E ACABAMENTOS</t>
  </si>
  <si>
    <t>11.1</t>
  </si>
  <si>
    <t>PINTURA EDIFICAÇÃO</t>
  </si>
  <si>
    <t>11.1.1</t>
  </si>
  <si>
    <t>88497</t>
  </si>
  <si>
    <t>EMASSAMENTO COM MASSA LÁTEX, APLICAÇÃO EM PAREDE, DUAS DEMÃOS, LIXAMENTO MANUAL. AF_04/2023</t>
  </si>
  <si>
    <t>11.1.2</t>
  </si>
  <si>
    <t>FNDE 402</t>
  </si>
  <si>
    <t>PINTURA LÁTEX ACRÍLICA, COR BRANCO GELO, APLICAÇÃO MANUAL EM PAREDES, DUAS DEMÃOS</t>
  </si>
  <si>
    <t>11.1.3</t>
  </si>
  <si>
    <t>102219</t>
  </si>
  <si>
    <t>PINTURA TINTA DE ACABAMENTO (PIGMENTADA) ESMALTE SINTÉTICO ACETINADO EM MADEIRA, 2 DEMÃOS. AF_01/2021</t>
  </si>
  <si>
    <t>11.1.4</t>
  </si>
  <si>
    <t>FNDE 201</t>
  </si>
  <si>
    <t>PINTURA EM ESMALTE SINTÉTICO EM RODAMEIO DE MADEIRA, 2 DEMÃOS - COR BRANCO</t>
  </si>
  <si>
    <t>11.1.5</t>
  </si>
  <si>
    <t>FNDE 428</t>
  </si>
  <si>
    <t>PINTURA COM TINTA EPÓXI EM PAREDES,ÁREAS MOLHADAS,  APLICAÇÃO MANUAL, 2 DEMÃOS, INCLUSO PRIMER EPÓXI</t>
  </si>
  <si>
    <t>11.1.6</t>
  </si>
  <si>
    <t>100742</t>
  </si>
  <si>
    <t>PINTURA COM TINTA ALQUÍDICA DE ACABAMENTO (ESMALTE SINTÉTICO ACETINADO) APLICADA A ROLO OU PINCEL SOBRE SUPERFÍCIES METÁLICAS (EXCETO PERFIL) EXECUTADO EM OBRA (POR DEMÃO). AF_01/2020</t>
  </si>
  <si>
    <t>11.2</t>
  </si>
  <si>
    <t>PINTURA DE FORROS</t>
  </si>
  <si>
    <t>11.2.1</t>
  </si>
  <si>
    <t>88494</t>
  </si>
  <si>
    <t>EMASSAMENTO COM MASSA LÁTEX, APLICAÇÃO EM TETO, UMA DEMÃO, LIXAMENTO MANUAL. AF_04/2023</t>
  </si>
  <si>
    <t>11.2.2</t>
  </si>
  <si>
    <t>88488</t>
  </si>
  <si>
    <t>PINTURA LÁTEX ACRÍLICA PREMIUM, APLICAÇÃO MANUAL EM TETO, DUAS DEMÃOS. AF_04/2023</t>
  </si>
  <si>
    <t>11.3</t>
  </si>
  <si>
    <t>PINTURA - DIVERSOS</t>
  </si>
  <si>
    <t>11.3.1</t>
  </si>
  <si>
    <t>11.3.2</t>
  </si>
  <si>
    <t>100724</t>
  </si>
  <si>
    <t>PINTURA COM TINTA ALQUÍDICA DE FUNDO E ACABAMENTO (ESMALTE SINTÉTICO GRAFITE) APLICADA A ROLO OU PINCEL SOBRE PERFIL METÁLICO EXECUTADO EM FÁBRICA (POR DEMÃO). AF_01/2020</t>
  </si>
  <si>
    <t>11.4</t>
  </si>
  <si>
    <t>11.4.1</t>
  </si>
  <si>
    <t>96132</t>
  </si>
  <si>
    <t>APLICAÇÃO MANUAL DE MASSA ACRÍLICA EM PANOS DE FACHADA SEM PRESENÇA DE VÃOS, DE EDIFÍCIOS DE MÚLTIPLOS PAVIMENTOS, DUAS DEMÃOS. AF_03/2024</t>
  </si>
  <si>
    <t>11.4.2</t>
  </si>
  <si>
    <t>88489</t>
  </si>
  <si>
    <t>PINTURA LÁTEX ACRÍLICA PREMIUM, APLICAÇÃO MANUAL EM PAREDES, DUAS DEMÃOS. AF_04/2023</t>
  </si>
  <si>
    <t>12</t>
  </si>
  <si>
    <t>INSTALAÇÃO HIDRÁULICA</t>
  </si>
  <si>
    <t>12.1</t>
  </si>
  <si>
    <t>TUBULAÇÕES E CONEXÕES DE PVC RÍGIDO</t>
  </si>
  <si>
    <t>12.1.1</t>
  </si>
  <si>
    <t>89401</t>
  </si>
  <si>
    <t>TUBO, PVC, SOLDÁVEL, DN 20MM, INSTALADO EM RAMAL DE DISTRIBUIÇÃO DE ÁGUA - FORNECIMENTO E INSTALAÇÃO. AF_06/2022</t>
  </si>
  <si>
    <t>12.1.2</t>
  </si>
  <si>
    <t>89356</t>
  </si>
  <si>
    <t>TUBO, PVC, SOLDÁVEL, DN 25MM, INSTALADO EM RAMAL OU SUB-RAMAL DE ÁGUA - FORNECIMENTO E INSTALAÇÃO. AF_06/2022</t>
  </si>
  <si>
    <t>12.1.3</t>
  </si>
  <si>
    <t>103979</t>
  </si>
  <si>
    <t>TUBO, PVC, SOLDÁVEL, DN 50MM, INSTALADO EM RAMAL DE DISTRIBUIÇÃO DE ÁGUA - FORNECIMENTO E INSTALAÇÃO. AF_06/2022</t>
  </si>
  <si>
    <t>12.1.4</t>
  </si>
  <si>
    <t>89450</t>
  </si>
  <si>
    <t>TUBO, PVC, SOLDÁVEL, DN 60MM, INSTALADO EM PRUMADA DE ÁGUA - FORNECIMENTO E INSTALAÇÃO. AF_06/2022</t>
  </si>
  <si>
    <t>12.1.5</t>
  </si>
  <si>
    <t>89451</t>
  </si>
  <si>
    <t>TUBO, PVC, SOLDÁVEL, DN 75MM, INSTALADO EM PRUMADA DE ÁGUA - FORNECIMENTO E INSTALAÇÃO. AF_06/2022</t>
  </si>
  <si>
    <t>12.1.6</t>
  </si>
  <si>
    <t>89452</t>
  </si>
  <si>
    <t>TUBO, PVC, SOLDÁVEL, DN 85MM, INSTALADO EM PRUMADA DE ÁGUA - FORNECIMENTO E INSTALAÇÃO. AF_06/2022</t>
  </si>
  <si>
    <t>12.1.7</t>
  </si>
  <si>
    <t>94771</t>
  </si>
  <si>
    <t>ADAPTADOR COM FLANGES LIVRES, CPVC, ROSCÁVEL, DN 22 MM, INSTALADO EM RESERVAÇÃO DE ÁGUA DE EDIFICAÇÃO QUE POSSUA RESERVATÓRIO DE FIBRA/FIBROCIMENTO - FORNECIMENTO E INSTALAÇÃO. AF_06/2016</t>
  </si>
  <si>
    <t>12.1.8</t>
  </si>
  <si>
    <t>94713</t>
  </si>
  <si>
    <t>ADAPTADOR COM FLANGES LIVRES, PVC, SOLDÁVEL, DN 75 MM X 2 1/2 , INSTALADO EM RESERVAÇÃO DE ÁGUA DE EDIFICAÇÃO QUE POSSUA RESERVATÓRIO DE FIBRA/FIBROCIMENTO   FORNECIMENTO E INSTALAÇÃO. AF_06/2016</t>
  </si>
  <si>
    <t>12.1.9</t>
  </si>
  <si>
    <t>94714</t>
  </si>
  <si>
    <t>ADAPTADOR COM FLANGES LIVRES, PVC, SOLDÁVEL, DN 85 MM X 3 , INSTALADO EM RESERVAÇÃO DE ÁGUA DE EDIFICAÇÃO QUE POSSUA RESERVATÓRIO DE FIBRA/FIBROCIMENTO   FORNECIMENTO E INSTALAÇÃO. AF_06/2016</t>
  </si>
  <si>
    <t>12.1.10</t>
  </si>
  <si>
    <t>89376</t>
  </si>
  <si>
    <t>ADAPTADOR CURTO COM BOLSA E ROSCA PARA REGISTRO, PVC, SOLDÁVEL, DN 20MM X 1/2 , INSTALADO EM RAMAL OU SUB-RAMAL DE ÁGUA - FORNECIMENTO E INSTALAÇÃO. AF_06/2022</t>
  </si>
  <si>
    <t>12.1.11</t>
  </si>
  <si>
    <t>89383</t>
  </si>
  <si>
    <t>ADAPTADOR CURTO COM BOLSA E ROSCA PARA REGISTRO, PVC, SOLDÁVEL, DN 25MM X 3/4 , INSTALADO EM RAMAL OU SUB-RAMAL DE ÁGUA - FORNECIMENTO E INSTALAÇÃO. AF_06/2022</t>
  </si>
  <si>
    <t>12.1.12</t>
  </si>
  <si>
    <t>104002</t>
  </si>
  <si>
    <t>ADAPTADOR CURTO COM BOLSA E ROSCA PARA REGISTRO, PVC, SOLDÁVEL, DN 50MM X 1.1/4", INSTALADO EM RAMAL DE DISTRIBUIÇÃO DE ÁGUA - FORNECIMENTO E INSTALAÇÃO. AF_06/2022</t>
  </si>
  <si>
    <t>12.1.13</t>
  </si>
  <si>
    <t>89613</t>
  </si>
  <si>
    <t>ADAPTADOR CURTO COM BOLSA E ROSCA PARA REGISTRO, PVC, SOLDÁVEL, DN 75MM X 2.1/2", INSTALADO EM PRUMADA DE ÁGUA - FORNECIMENTO E INSTALAÇÃO. AF_12/2014</t>
  </si>
  <si>
    <t>12.1.14</t>
  </si>
  <si>
    <t>89616</t>
  </si>
  <si>
    <t>ADAPTADOR CURTO COM BOLSA E ROSCA PARA REGISTRO, PVC, SOLDÁVEL, DN 85MM X 3 , INSTALADO EM PRUMADA DE ÁGUA - FORNECIMENTO E INSTALAÇÃO. AF_06/2022</t>
  </si>
  <si>
    <t>12.1.15</t>
  </si>
  <si>
    <t>89605</t>
  </si>
  <si>
    <t>LUVA DE REDUÇÃO, PVC, SOLDÁVEL, DN 60MM X 50MM, INSTALADO EM PRUMADA DE ÁGUA - FORNECIMENTO E INSTALAÇÃO. AF_06/2022</t>
  </si>
  <si>
    <t>12.1.16</t>
  </si>
  <si>
    <t>FNDE 205</t>
  </si>
  <si>
    <t>BUCHA DE REDUÇÃO, CURTA, PVC, SOLDÁVEL, DN 75 X 60 MM, INSTALADO EM PRUMADA DE ÁGUA - FORNECIMENTO E INSTALAÇÃO</t>
  </si>
  <si>
    <t>12.1.17</t>
  </si>
  <si>
    <t>FNDE 229</t>
  </si>
  <si>
    <t>BUCHA DE REDUÇÃO, CURTA, PVC, SOLDÁVEL, DN 85 X 75 MM, INSTALADO EM PRUMADA DE ÁGUA - FORNECIMENTO E INSTALAÇÃO</t>
  </si>
  <si>
    <t>12.1.18</t>
  </si>
  <si>
    <t>103998</t>
  </si>
  <si>
    <t>LUVA DE REDUÇÃO, PVC, SOLDÁVEL, DN 50MM X 25MM, INSTALADO EM RAMAL DE DISTRIBUIÇÃO DE ÁGUA   FORNECIMENTO E INSTALAÇÃO. AF_06/2022</t>
  </si>
  <si>
    <t>12.1.19</t>
  </si>
  <si>
    <t>103969</t>
  </si>
  <si>
    <t>BUCHA DE REDUÇÃO, LONGA, PVC, SOLDÁVEL, DN 60 X 32 MM, INSTALADO EM PRUMADA DE ÁGUA - FORNECIMENTO E INSTALAÇÃO. AF_06/2022</t>
  </si>
  <si>
    <t>12.1.20</t>
  </si>
  <si>
    <t>103972</t>
  </si>
  <si>
    <t>BUCHA DE REDUÇÃO, LONGA, PVC, SOLDÁVEL, DN 75 X 50 MM, INSTALADO EM PRUMADA DE ÁGUA - FORNECIMENTO E INSTALAÇÃO. AF_06/2022</t>
  </si>
  <si>
    <t>12.1.21</t>
  </si>
  <si>
    <t>89485</t>
  </si>
  <si>
    <t>JOELHO 45 GRAUS, PVC, SOLDÁVEL, DN 25MM, INSTALADO EM PRUMADA DE ÁGUA - FORNECIMENTO E INSTALAÇÃO. AF_06/2022</t>
  </si>
  <si>
    <t>12.1.22</t>
  </si>
  <si>
    <t>89502</t>
  </si>
  <si>
    <t>JOELHO 45 GRAUS, PVC, SOLDÁVEL, DN 50MM, INSTALADO EM PRUMADA DE ÁGUA - FORNECIMENTO E INSTALAÇÃO. AF_06/2022</t>
  </si>
  <si>
    <t>12.1.23</t>
  </si>
  <si>
    <t>89515</t>
  </si>
  <si>
    <t>JOELHO 45 GRAUS, PVC, SOLDÁVEL, DN 75MM, INSTALADO EM PRUMADA DE ÁGUA - FORNECIMENTO E INSTALAÇÃO. AF_06/2022</t>
  </si>
  <si>
    <t>12.1.24</t>
  </si>
  <si>
    <t>89523</t>
  </si>
  <si>
    <t>JOELHO 45 GRAUS, PVC, SOLDÁVEL, DN 85MM, INSTALADO EM PRUMADA DE ÁGUA - FORNECIMENTO E INSTALAÇÃO. AF_06/2022</t>
  </si>
  <si>
    <t>12.1.25</t>
  </si>
  <si>
    <t>89358</t>
  </si>
  <si>
    <t>JOELHO 90 GRAUS, PVC, SOLDÁVEL, DN 20MM, INSTALADO EM RAMAL OU SUB-RAMAL DE ÁGUA - FORNECIMENTO E INSTALAÇÃO. AF_06/2022</t>
  </si>
  <si>
    <t>12.1.26</t>
  </si>
  <si>
    <t>12.1.27</t>
  </si>
  <si>
    <t>89501</t>
  </si>
  <si>
    <t>JOELHO 90 GRAUS, PVC, SOLDÁVEL, DN 50MM, INSTALADO EM PRUMADA DE ÁGUA - FORNECIMENTO E INSTALAÇÃO. AF_06/2022</t>
  </si>
  <si>
    <t>12.1.28</t>
  </si>
  <si>
    <t>89505</t>
  </si>
  <si>
    <t>JOELHO 90 GRAUS, PVC, SOLDÁVEL, DN 60MM, INSTALADO EM PRUMADA DE ÁGUA - FORNECIMENTO E INSTALAÇÃO. AF_06/2022</t>
  </si>
  <si>
    <t>12.1.29</t>
  </si>
  <si>
    <t>94682</t>
  </si>
  <si>
    <t>JOELHO 90 GRAUS, PVC, SOLDÁVEL, DN 75 MM INSTALADO EM RESERVAÇÃO DE ÁGUA DE EDIFICAÇÃO QUE POSSUA RESERVATÓRIO DE FIBRA/FIBROCIMENTO   FORNECIMENTO E INSTALAÇÃO. AF_06/2016</t>
  </si>
  <si>
    <t>12.1.30</t>
  </si>
  <si>
    <t>94684</t>
  </si>
  <si>
    <t>JOELHO 90 GRAUS, PVC, SOLDÁVEL, DN 85 MM INSTALADO EM RESERVAÇÃO DE ÁGUA DE EDIFICAÇÃO QUE POSSUA RESERVATÓRIO DE FIBRA/FIBROCIMENTO   FORNECIMENTO E INSTALAÇÃO. AF_06/2016</t>
  </si>
  <si>
    <t>12.1.31</t>
  </si>
  <si>
    <t>90373</t>
  </si>
  <si>
    <t>JOELHO 90 GRAUS COM BUCHA DE LATÃO, PVC, SOLDÁVEL, DN 25MM, X 1/2  INSTALADO EM RAMAL OU SUB-RAMAL DE ÁGUA - FORNECIMENTO E INSTALAÇÃO. AF_06/2022</t>
  </si>
  <si>
    <t>12.1.32</t>
  </si>
  <si>
    <t>12.1.33</t>
  </si>
  <si>
    <t>89395</t>
  </si>
  <si>
    <t>TE, PVC, SOLDÁVEL, DN 25MM, INSTALADO EM RAMAL OU SUB-RAMAL DE ÁGUA - FORNECIMENTO E INSTALAÇÃO. AF_06/2022</t>
  </si>
  <si>
    <t>12.1.34</t>
  </si>
  <si>
    <t>89625</t>
  </si>
  <si>
    <t>TE, PVC, SOLDÁVEL, DN 50MM, INSTALADO EM PRUMADA DE ÁGUA - FORNECIMENTO E INSTALAÇÃO. AF_06/2022</t>
  </si>
  <si>
    <t>12.1.35</t>
  </si>
  <si>
    <t>89629</t>
  </si>
  <si>
    <t>TE, PVC, SOLDÁVEL, DN 75MM, INSTALADO EM PRUMADA DE ÁGUA - FORNECIMENTO E INSTALAÇÃO. AF_06/2022</t>
  </si>
  <si>
    <t>12.1.36</t>
  </si>
  <si>
    <t>89631</t>
  </si>
  <si>
    <t>TE, PVC, SOLDÁVEL, DN 85MM, INSTALADO EM PRUMADA DE ÁGUA - FORNECIMENTO E INSTALAÇÃO. AF_06/2022</t>
  </si>
  <si>
    <t>12.1.37</t>
  </si>
  <si>
    <t>89627</t>
  </si>
  <si>
    <t>TÊ DE REDUÇÃO, PVC, SOLDÁVEL, DN 50MM X 25MM, INSTALADO EM PRUMADA DE ÁGUA - FORNECIMENTO E INSTALAÇÃO. AF_06/2022</t>
  </si>
  <si>
    <t>12.1.38</t>
  </si>
  <si>
    <t>89630</t>
  </si>
  <si>
    <t>TE DE REDUÇÃO, PVC, SOLDÁVEL, DN 75MM X 50MM, INSTALADO EM PRUMADA DE ÁGUA - FORNECIMENTO E INSTALAÇÃO. AF_06/2022</t>
  </si>
  <si>
    <t>12.1.39</t>
  </si>
  <si>
    <t>12.1.40</t>
  </si>
  <si>
    <t>FNDE 208</t>
  </si>
  <si>
    <t>TÊ DE REDUÇÃO, PVC, SOLDÁVEL, DN 75MM X 60 MM, INSTALADO EM PRUMADA DE ÁGUA - FORNECIMENTO E INSTALAÇÃO.</t>
  </si>
  <si>
    <t>12.1.41</t>
  </si>
  <si>
    <t>90374</t>
  </si>
  <si>
    <t>TÊ COM BUCHA DE LATÃO NA BOLSA CENTRAL, PVC, SOLDÁVEL, DN 25MM X 3/4 , INSTALADO EM RAMAL OU SUB-RAMAL DE ÁGUA - FORNECIMENTO E INSTALAÇÃO. AF_06/2022</t>
  </si>
  <si>
    <t>12.1.42</t>
  </si>
  <si>
    <t>89396</t>
  </si>
  <si>
    <t>TÊ COM BUCHA DE LATÃO NA BOLSA CENTRAL, PVC, SOLDÁVEL, DN 25MM X 1/2 , INSTALADO EM RAMAL OU SUB-RAMAL DE ÁGUA - FORNECIMENTO E INSTALAÇÃO. AF_06/2022</t>
  </si>
  <si>
    <t>12.2</t>
  </si>
  <si>
    <t>TUBULAÇÕES E CONEXÕES - METAIS</t>
  </si>
  <si>
    <t>12.2.1</t>
  </si>
  <si>
    <t>94499</t>
  </si>
  <si>
    <t>REGISTRO DE GAVETA BRUTO, LATÃO, ROSCÁVEL, 2 1/2" - FORNECIMENTO E INSTALAÇÃO. AF_08/2021</t>
  </si>
  <si>
    <t>12.2.2</t>
  </si>
  <si>
    <t>94500</t>
  </si>
  <si>
    <t>REGISTRO DE GAVETA BRUTO, LATÃO, ROSCÁVEL, 3" - FORNECIMENTO E INSTALAÇÃO. AF_08/2021</t>
  </si>
  <si>
    <t>12.2.3</t>
  </si>
  <si>
    <t>89986</t>
  </si>
  <si>
    <t>REGISTRO DE GAVETA BRUTO, LATÃO, ROSCÁVEL, 1/2", COM ACABAMENTO E CANOPLA CROMADOS - FORNECIMENTO E INSTALAÇÃO. AF_08/2021</t>
  </si>
  <si>
    <t>12.2.4</t>
  </si>
  <si>
    <t>94794</t>
  </si>
  <si>
    <t>REGISTRO DE GAVETA BRUTO, LATÃO, ROSCÁVEL, 1 1/2", COM ACABAMENTO E CANOPLA CROMADOS - FORNECIMENTO E INSTALAÇÃO. AF_08/2021</t>
  </si>
  <si>
    <t>12.2.5</t>
  </si>
  <si>
    <t>89987</t>
  </si>
  <si>
    <t>REGISTRO DE GAVETA BRUTO, LATÃO, ROSCÁVEL, 3/4", COM ACABAMENTO E CANOPLA CROMADOS - FORNECIMENTO E INSTALAÇÃO. AF_08/2021</t>
  </si>
  <si>
    <t>12.2.6</t>
  </si>
  <si>
    <t>89985</t>
  </si>
  <si>
    <t>REGISTRO DE PRESSÃO BRUTO, LATÃO, ROSCÁVEL, 3/4", COM ACABAMENTO E CANOPLA CROMADOS - FORNECIMENTO E INSTALAÇÃO. AF_08/2021</t>
  </si>
  <si>
    <t>12.3</t>
  </si>
  <si>
    <t>RESERVATÓRIO 15.000 L</t>
  </si>
  <si>
    <t>12.3.1</t>
  </si>
  <si>
    <t>FNDE 391</t>
  </si>
  <si>
    <t>RESERVATÓRIO CILINDRICO CAP. 15.000 LITROS</t>
  </si>
  <si>
    <t>13</t>
  </si>
  <si>
    <t>DRENAGEM DE ÁGUAS PLUVIAIS</t>
  </si>
  <si>
    <t>13.1</t>
  </si>
  <si>
    <t>TUBULAÇÕES E CONEXÕES DE PVC</t>
  </si>
  <si>
    <t>13.1.1</t>
  </si>
  <si>
    <t>89578</t>
  </si>
  <si>
    <t>TUBO PVC, SÉRIE R, ÁGUA PLUVIAL, DN 100 MM, FORNECIDO E INSTALADO EM CONDUTORES VERTICAIS DE ÁGUAS PLUVIAIS. AF_06/2022</t>
  </si>
  <si>
    <t>13.1.2</t>
  </si>
  <si>
    <t>89580</t>
  </si>
  <si>
    <t>TUBO PVC, SÉRIE R, ÁGUA PLUVIAL, DN 150 MM, FORNECIDO E INSTALADO EM CONDUTORES VERTICAIS DE ÁGUAS PLUVIAIS. AF_06/2022</t>
  </si>
  <si>
    <t>13.1.3</t>
  </si>
  <si>
    <t>89585</t>
  </si>
  <si>
    <t>JOELHO 45 GRAUS, PVC, SERIE R, ÁGUA PLUVIAL, DN 100 MM, JUNTA ELÁSTICA, FORNECIDO E INSTALADO EM CONDUTORES VERTICAIS DE ÁGUAS PLUVIAIS. AF_06/2022</t>
  </si>
  <si>
    <t>13.1.4</t>
  </si>
  <si>
    <t>89584</t>
  </si>
  <si>
    <t>JOELHO 90 GRAUS, PVC, SERIE R, ÁGUA PLUVIAL, DN 100 MM, JUNTA ELÁSTICA, FORNECIDO E INSTALADO EM CONDUTORES VERTICAIS DE ÁGUAS PLUVIAIS. AF_06/2022</t>
  </si>
  <si>
    <t>13.1.5</t>
  </si>
  <si>
    <t>89567</t>
  </si>
  <si>
    <t>JUNÇÃO SIMPLES, PVC, SERIE R, ÁGUA PLUVIAL, DN 100 X 100 MM, JUNTA ELÁSTICA, FORNECIDO E INSTALADO EM RAMAL DE ENCAMINHAMENTO. AF_06/2022</t>
  </si>
  <si>
    <t>13.1.6</t>
  </si>
  <si>
    <t>89675</t>
  </si>
  <si>
    <t>TÊ DE INSPEÇÃO, PVC, SERIE R, ÁGUA PLUVIAL, DN 100 MM, JUNTA ELÁSTICA, FORNECIDO E INSTALADO EM CONDUTORES VERTICAIS DE ÁGUAS PLUVIAIS. AF_06/2022</t>
  </si>
  <si>
    <t>13.2</t>
  </si>
  <si>
    <t>ACESSÓRIOS</t>
  </si>
  <si>
    <t>13.2.1</t>
  </si>
  <si>
    <t>99253</t>
  </si>
  <si>
    <t>CAIXA ENTERRADA HIDRÁULICA RETANGULAR EM ALVENARIA COM TIJOLOS CERÂMICOS MACIÇOS, DIMENSÕES INTERNAS: 0,6X0,6X0,6 M PARA REDE DE DRENAGEM. AF_12/2020</t>
  </si>
  <si>
    <t>13.2.2</t>
  </si>
  <si>
    <t>89482</t>
  </si>
  <si>
    <t>CAIXA SIFONADA, PVC, DN 100 X 100 X 50 MM, FORNECIDA E INSTALADA EM RAMAIS DE ENCAMINHAMENTO DE ÁGUA PLUVIAL. AF_06/2022</t>
  </si>
  <si>
    <t>14</t>
  </si>
  <si>
    <t>INSTALAÇÃO SANITÁRIA</t>
  </si>
  <si>
    <t>14.1</t>
  </si>
  <si>
    <t>TUBULAÇÕES E CONEXÕES</t>
  </si>
  <si>
    <t>14.1.1</t>
  </si>
  <si>
    <t>89714</t>
  </si>
  <si>
    <t>TUBO PVC, SERIE NORMAL, ESGOTO PREDIAL, DN 100 MM, FORNECIDO E INSTALADO EM RAMAL DE DESCARGA OU RAMAL DE ESGOTO SANITÁRIO. AF_08/2022</t>
  </si>
  <si>
    <t>14.1.2</t>
  </si>
  <si>
    <t>89711</t>
  </si>
  <si>
    <t>TUBO PVC, SERIE NORMAL, ESGOTO PREDIAL, DN 40 MM, FORNECIDO E INSTALADO EM RAMAL DE DESCARGA OU RAMAL DE ESGOTO SANITÁRIO. AF_08/2022</t>
  </si>
  <si>
    <t>14.1.3</t>
  </si>
  <si>
    <t>89712</t>
  </si>
  <si>
    <t>TUBO PVC, SERIE NORMAL, ESGOTO PREDIAL, DN 50 MM, FORNECIDO E INSTALADO EM RAMAL DE DESCARGA OU RAMAL DE ESGOTO SANITÁRIO. AF_08/2022</t>
  </si>
  <si>
    <t>14.1.4</t>
  </si>
  <si>
    <t>89713</t>
  </si>
  <si>
    <t>TUBO PVC, SERIE NORMAL, ESGOTO PREDIAL, DN 75 MM, FORNECIDO E INSTALADO EM RAMAL DE DESCARGA OU RAMAL DE ESGOTO SANITÁRIO. AF_08/2022</t>
  </si>
  <si>
    <t>14.1.5</t>
  </si>
  <si>
    <t>89726</t>
  </si>
  <si>
    <t>JOELHO 45 GRAUS, PVC, SERIE NORMAL, ESGOTO PREDIAL, DN 40 MM, JUNTA SOLDÁVEL, FORNECIDO E INSTALADO EM RAMAL DE DESCARGA OU RAMAL DE ESGOTO SANITÁRIO. AF_08/2022</t>
  </si>
  <si>
    <t>14.1.6</t>
  </si>
  <si>
    <t>89732</t>
  </si>
  <si>
    <t>JOELHO 45 GRAUS, PVC, SERIE NORMAL, ESGOTO PREDIAL, DN 50 MM, JUNTA ELÁSTICA, FORNECIDO E INSTALADO EM RAMAL DE DESCARGA OU RAMAL DE ESGOTO SANITÁRIO. AF_08/2022</t>
  </si>
  <si>
    <t>14.1.7</t>
  </si>
  <si>
    <t>89739</t>
  </si>
  <si>
    <t>JOELHO 45 GRAUS, PVC, SERIE NORMAL, ESGOTO PREDIAL, DN 75 MM, JUNTA ELÁSTICA, FORNECIDO E INSTALADO EM RAMAL DE DESCARGA OU RAMAL DE ESGOTO SANITÁRIO. AF_08/2022</t>
  </si>
  <si>
    <t>14.1.8</t>
  </si>
  <si>
    <t>89746</t>
  </si>
  <si>
    <t>JOELHO 45 GRAUS, PVC, SERIE NORMAL, ESGOTO PREDIAL, DN 100 MM, JUNTA ELÁSTICA, FORNECIDO E INSTALADO EM RAMAL DE DESCARGA OU RAMAL DE ESGOTO SANITÁRIO. AF_08/2022</t>
  </si>
  <si>
    <t>14.1.9</t>
  </si>
  <si>
    <t>89744</t>
  </si>
  <si>
    <t>JOELHO 90 GRAUS, PVC, SERIE NORMAL, ESGOTO PREDIAL, DN 100 MM, JUNTA ELÁSTICA, FORNECIDO E INSTALADO EM RAMAL DE DESCARGA OU RAMAL DE ESGOTO SANITÁRIO. AF_08/2022</t>
  </si>
  <si>
    <t>14.1.10</t>
  </si>
  <si>
    <t>89737</t>
  </si>
  <si>
    <t>JOELHO 90 GRAUS, PVC, SERIE NORMAL, ESGOTO PREDIAL, DN 75 MM, JUNTA ELÁSTICA, FORNECIDO E INSTALADO EM RAMAL DE DESCARGA OU RAMAL DE ESGOTO SANITÁRIO. AF_08/2022</t>
  </si>
  <si>
    <t>14.1.11</t>
  </si>
  <si>
    <t>89731</t>
  </si>
  <si>
    <t>JOELHO 90 GRAUS, PVC, SERIE NORMAL, ESGOTO PREDIAL, DN 50 MM, JUNTA ELÁSTICA, FORNECIDO E INSTALADO EM RAMAL DE DESCARGA OU RAMAL DE ESGOTO SANITÁRIO. AF_08/2022</t>
  </si>
  <si>
    <t>14.1.12</t>
  </si>
  <si>
    <t>89724</t>
  </si>
  <si>
    <t>JOELHO 90 GRAUS, PVC, SERIE NORMAL, ESGOTO PREDIAL, DN 40 MM, JUNTA SOLDÁVEL, FORNECIDO E INSTALADO EM RAMAL DE DESCARGA OU RAMAL DE ESGOTO SANITÁRIO. AF_08/2022</t>
  </si>
  <si>
    <t>14.1.13</t>
  </si>
  <si>
    <t>FNDE 209</t>
  </si>
  <si>
    <t>JUNÇÃO SIMPLES, PVC, SERIE NORMAL, ESGOTO PREDIAL, DN 100 X 50 MM, JUNTA ELÁSTICA, FORNECIDO E INSTALADO EM PRUMADA DE ESGOTO SANITÁRIO OU VENTILAÇÃO</t>
  </si>
  <si>
    <t>14.1.14</t>
  </si>
  <si>
    <t>89834</t>
  </si>
  <si>
    <t>JUNÇÃO SIMPLES, PVC, SERIE NORMAL, ESGOTO PREDIAL, DN 100 X 100 MM, JUNTA ELÁSTICA, FORNECIDO E INSTALADO EM PRUMADA DE ESGOTO SANITÁRIO OU VENTILAÇÃO. AF_08/2022</t>
  </si>
  <si>
    <t>14.1.15</t>
  </si>
  <si>
    <t>FNDE 210</t>
  </si>
  <si>
    <t>JUNÇÃO SIMPLES, PVC, SERIE NORMAL, ESGOTO PREDIAL, DN 75 X 50 MM, JUNTA ELÁSTICA, FORNECIDO E INSTALADO EM RAMAL DE DESCARGA OU RAMAL DE ESGOTO SANITÁRIO</t>
  </si>
  <si>
    <t>14.1.16</t>
  </si>
  <si>
    <t>89827</t>
  </si>
  <si>
    <t>JUNÇÃO SIMPLES, PVC, SERIE NORMAL, ESGOTO PREDIAL, DN 50 X 50 MM, JUNTA ELÁSTICA, FORNECIDO E INSTALADO EM PRUMADA DE ESGOTO SANITÁRIO OU VENTILAÇÃO. AF_08/2022</t>
  </si>
  <si>
    <t>14.1.17</t>
  </si>
  <si>
    <t>89557</t>
  </si>
  <si>
    <t>REDUÇÃO EXCÊNTRICA, PVC, SERIE R, ÁGUA PLUVIAL, DN 100 X 75 MM, JUNTA ELÁSTICA, FORNECIDO E INSTALADO EM RAMAL DE ENCAMINHAMENTO. AF_06/2022</t>
  </si>
  <si>
    <t>14.1.18</t>
  </si>
  <si>
    <t>14.1.19</t>
  </si>
  <si>
    <t>89708</t>
  </si>
  <si>
    <t>CAIXA SIFONADA, PVC, DN 150 X 185 X 75 MM, JUNTA ELÁSTICA, FORNECIDA E INSTALADA EM RAMAL DE DESCARGA OU EM RAMAL DE ESGOTO SANITÁRIO. AF_08/2022</t>
  </si>
  <si>
    <t>14.1.20</t>
  </si>
  <si>
    <t>89696</t>
  </si>
  <si>
    <t>TÊ, PVC, SERIE R, ÁGUA PLUVIAL, DN 100 X 75 MM, JUNTA ELÁSTICA, FORNECIDO E INSTALADO EM CONDUTORES VERTICAIS DE ÁGUAS PLUVIAIS. AF_06/2022</t>
  </si>
  <si>
    <t>14.1.21</t>
  </si>
  <si>
    <t>FNDE 214</t>
  </si>
  <si>
    <t>TÊ, PVC, SERIE R, ÁGUA PLUVIAL, DN 100 X 50 MM, JUNTA ELÁSTICA, FORNECIDO E INSTALADO EM CONDUTORES VERTICAIS DE ÁGUAS PLUVIAIS</t>
  </si>
  <si>
    <t>14.1.22</t>
  </si>
  <si>
    <t>89784</t>
  </si>
  <si>
    <t>TE, PVC, SERIE NORMAL, ESGOTO PREDIAL, DN 50 X 50 MM, JUNTA ELÁSTICA, FORNECIDO E INSTALADO EM RAMAL DE DESCARGA OU RAMAL DE ESGOTO SANITÁRIO. AF_08/2022</t>
  </si>
  <si>
    <t>14.1.23</t>
  </si>
  <si>
    <t>89687</t>
  </si>
  <si>
    <t>TÊ, PVC, SERIE R, ÁGUA PLUVIAL, DN 75 X 75 MM, JUNTA ELÁSTICA, FORNECIDO E INSTALADO EM CONDUTORES VERTICAIS DE ÁGUAS PLUVIAIS. AF_06/2022</t>
  </si>
  <si>
    <t>14.1.24</t>
  </si>
  <si>
    <t>89623</t>
  </si>
  <si>
    <t>TE, PVC, SOLDÁVEL, DN 40MM, INSTALADO EM PRUMADA DE ÁGUA - FORNECIMENTO E INSTALAÇÃO. AF_06/2022</t>
  </si>
  <si>
    <t>14.1.25</t>
  </si>
  <si>
    <t>89710</t>
  </si>
  <si>
    <t>RALO SECO, PVC, DN 100 X 40 MM, JUNTA SOLDÁVEL, FORNECIDO E INSTALADO EM RAMAL DE DESCARGA OU EM RAMAL DE ESGOTO SANITÁRIO. AF_08/2022</t>
  </si>
  <si>
    <t>14.1.26</t>
  </si>
  <si>
    <t>104330</t>
  </si>
  <si>
    <t>RALO LINEAR,  COM GRELHA INOX, JUNTA SOLDÁVEL, FORNECIDO E INSTALADO EM RAMAL DE DESCARGA OU EM RAMAL DE ESGOTO SANITÁRIO</t>
  </si>
  <si>
    <t>14.1.27</t>
  </si>
  <si>
    <t>104351</t>
  </si>
  <si>
    <t>TERMINAL DE VENTILAÇÃO, PVC, SÉRIE NORMAL, ESGOTO PREDIAL, DN 75 MM, JUNTA SOLDÁVEL, FORNECIDO E INSTALADO EM PRUMADA DE ESGOTO SANITÁRIO OU VENTILAÇÃO. AF_08/2022</t>
  </si>
  <si>
    <t>14.1.28</t>
  </si>
  <si>
    <t>104348</t>
  </si>
  <si>
    <t>TERMINAL DE VENTILAÇÃO, PVC, SÉRIE NORMAL, ESGOTO PREDIAL, DN 50 MM, JUNTA SOLDÁVEL, FORNECIDO E INSTALADO EM PRUMADA DE ESGOTO SANITÁRIO OU VENTILAÇÃO. AF_08/2022</t>
  </si>
  <si>
    <t>14.1.29</t>
  </si>
  <si>
    <t>104341</t>
  </si>
  <si>
    <t>BUCHA DE REDUÇÃO LONGA, PVC, SÉRIE NORMAL, ESGOTO PREDIAL, DN 50 X 40 MM, JUNTA SOLDÁVEL E ELÁSTICA, FORNECIDO E INSTALADO EM RAMAL DE DESCARGA OU RAMAL DE ESGOTO SANITÁRIO. AF_08/2022</t>
  </si>
  <si>
    <t>14.2</t>
  </si>
  <si>
    <t>UNIDADE DE TRATAMENTO</t>
  </si>
  <si>
    <t>14.2.1</t>
  </si>
  <si>
    <t>98087</t>
  </si>
  <si>
    <t>TANQUE SÉPTICO RETANGULAR, EM ALVENARIA COM BLOCOS DE CONCRETO, DIMENSÕES INTERNAS: 1,6 X 4,6 X H=2,4 M, VOLUME ÚTIL: 14720 L (PARA 105 CONTRIBUINTES). AF_12/2020</t>
  </si>
  <si>
    <t>14.2.2</t>
  </si>
  <si>
    <t>98065</t>
  </si>
  <si>
    <t>SUMIDOURO CIRCULAR, EM CONCRETO PRÉ-MOLDADO, DIÂMETRO INTERNO = 2,88 M, ALTURA INTERNA = 3,0 M, ÁREA DE INFILTRAÇÃO: 31,4 M² (PARA 12 CONTRIBUINTES). AF_12/2020_PA</t>
  </si>
  <si>
    <t>14.2.3</t>
  </si>
  <si>
    <t>98090</t>
  </si>
  <si>
    <t>FILTRO ANAERÓBIO RETANGULAR, EM ALVENARIA COM BLOCOS DE CONCRETO, DIMENSÕES INTERNAS: 1,4 X 3,0 X H=1,67 M, VOLUME ÚTIL: 5040 L (PARA 32 CONTRIBUINTES). AF_12/2020</t>
  </si>
  <si>
    <t>15</t>
  </si>
  <si>
    <t>LOUÇAS, ACESSÓRIOS E METAIS</t>
  </si>
  <si>
    <t>15.1</t>
  </si>
  <si>
    <t>95470</t>
  </si>
  <si>
    <t>VASO SANITARIO SIFONADO CONVENCIONAL COM LOUÇA BRANCA, INCLUSO CONJUNTO DE LIGAÇÃO PARA BACIA SANITÁRIA AJUSTÁVEL - FORNECIMENTO E INSTALAÇÃO. AF_10/2016</t>
  </si>
  <si>
    <t>15.2</t>
  </si>
  <si>
    <t>100848</t>
  </si>
  <si>
    <t>VASO SANITÁRIO INFANTIL LOUÇA BRANCA - FORNECIMENTO E INSTALACAO. AF_01/2020</t>
  </si>
  <si>
    <t>15.3</t>
  </si>
  <si>
    <t>100849</t>
  </si>
  <si>
    <t>ASSENTO SANITÁRIO CONVENCIONAL - FORNECIMENTO E INSTALACAO. AF_01/2020</t>
  </si>
  <si>
    <t>15.4</t>
  </si>
  <si>
    <t>100851</t>
  </si>
  <si>
    <t>ASSENTO SANITÁRIO INFANTIL - FORNECIMENTO E INSTALACAO. AF_01/2020</t>
  </si>
  <si>
    <t>15.5</t>
  </si>
  <si>
    <t>FNDE 11</t>
  </si>
  <si>
    <t>BANHEIRA PLÁSTICA RÍGIDA, 77x45x20cm DE EMBUTIR, CONFORME DETALHE DE PROJETO</t>
  </si>
  <si>
    <t>15.6</t>
  </si>
  <si>
    <t>FNDE 219</t>
  </si>
  <si>
    <t>LAVATÓRIO DE CANTO, LOUÇA BRANCA SUSPENSO, 29,5 X 39CM OU EQUIVALENTE, PADRÃO POPULAR - FORNECIMENTO E INSTALAÇÃO</t>
  </si>
  <si>
    <t>15.7</t>
  </si>
  <si>
    <t>86901</t>
  </si>
  <si>
    <t>CUBA DE EMBUTIR OVAL EM LOUÇA BRANCA, 35 X 50CM OU EQUIVALENTE - FORNECIMENTO E INSTALAÇÃO. AF_01/2020</t>
  </si>
  <si>
    <t>15.8</t>
  </si>
  <si>
    <t>86902</t>
  </si>
  <si>
    <t>LAVATÓRIO LOUÇA BRANCA COM COLUNA, *44 X 35,5* CM, PADRÃO POPULAR - FORNECIMENTO E INSTALAÇÃO. AF_01/2020</t>
  </si>
  <si>
    <t>15.9</t>
  </si>
  <si>
    <t>86872</t>
  </si>
  <si>
    <t>TANQUE DE LOUÇA BRANCA COM COLUNA, 30L OU EQUIVALENTE - FORNECIMENTO E INSTALAÇÃO. AF_01/2020</t>
  </si>
  <si>
    <t>15.10</t>
  </si>
  <si>
    <t>86900</t>
  </si>
  <si>
    <t>CUBA DE EMBUTIR RETANGULAR DE AÇO INOXIDÁVEL, 46 X 30 X 12 CM - FORNECIMENTO E INSTALAÇÃO. AF_01/2020</t>
  </si>
  <si>
    <t>15.11</t>
  </si>
  <si>
    <t>FNDE 217</t>
  </si>
  <si>
    <t>CUBA DE EMBUTIR RETANGULAR DE AÇO INOXIDÁVEL, 50 X 40 X 20 CM - FORNECIMENTO E INSTALAÇÃO</t>
  </si>
  <si>
    <t>15.12</t>
  </si>
  <si>
    <t>100852</t>
  </si>
  <si>
    <t>CUBA DE EMBUTIR RETANGULAR DE AÇO INOXIDÁVEL, 56 X 33 X 12 CM - FORNECIMENTO E INSTALAÇÃO. AF_01/2020</t>
  </si>
  <si>
    <t>15.13</t>
  </si>
  <si>
    <t>86877</t>
  </si>
  <si>
    <t>VÁLVULA EM METAL CROMADO 1.1/2" X 1.1/2" PARA TANQUE OU LAVATÓRIO, COM OU SEM LADRÃO - FORNECIMENTO E INSTALAÇÃO. AF_01/2020</t>
  </si>
  <si>
    <t>15.14</t>
  </si>
  <si>
    <t>86883</t>
  </si>
  <si>
    <t>SIFÃO DO TIPO FLEXÍVEL EM PVC 1  X 1.1/2  - FORNECIMENTO E INSTALAÇÃO. AF_01/2020</t>
  </si>
  <si>
    <t>15.15</t>
  </si>
  <si>
    <t>86909</t>
  </si>
  <si>
    <t>TORNEIRA CROMADA TUBO MÓVEL, DE MESA, 1/2" OU 3/4", PARA PIA DE COZINHA, PADRÃO ALTO - FORNECIMENTO E INSTALAÇÃO. AF_01/2020</t>
  </si>
  <si>
    <t>15.16</t>
  </si>
  <si>
    <t>FNDE 224</t>
  </si>
  <si>
    <t>TORNEIRA CROMADA DE MESA, 1/2? OU 3/4?, PARA LAVATÓRIO, COM TEMPORIZADOR - FORNECIMENTO E INSTALAÇÃO.</t>
  </si>
  <si>
    <t>15.17</t>
  </si>
  <si>
    <t>FNDE 14</t>
  </si>
  <si>
    <t>TORNEIRA ELETRICA DE PAREDE, BICA ALTA, PARA COZINHA, 5500 W (110/220 V)</t>
  </si>
  <si>
    <t>15.18</t>
  </si>
  <si>
    <t>86913</t>
  </si>
  <si>
    <t>TORNEIRA CROMADA 1/2" OU 3/4" PARA TANQUE, PADRÃO POPULAR - FORNECIMENTO E INSTALAÇÃO. AF_01/2020</t>
  </si>
  <si>
    <t>15.19</t>
  </si>
  <si>
    <t>FNDE 225</t>
  </si>
  <si>
    <t>TORNEIRA CROMADA DE MESA PARA LAVATORIO, TIPO MONOCOMANDO - ACIONAMENTO TIPO ALAVANCA</t>
  </si>
  <si>
    <t>15.20</t>
  </si>
  <si>
    <t>FNDE 13</t>
  </si>
  <si>
    <t>TORNEIRA ELÉTRICA COM MANGUEIRA PLÁSTICA FORTTI MAXI, LORENZETTIOU EQUIVALENTE</t>
  </si>
  <si>
    <t>15.21</t>
  </si>
  <si>
    <t>86887</t>
  </si>
  <si>
    <t>ENGATE FLEXÍVEL EM INOX, 1/2  X 40CM - FORNECIMENTO E INSTALAÇÃO. AF_01/2020</t>
  </si>
  <si>
    <t>15.22</t>
  </si>
  <si>
    <t>100860</t>
  </si>
  <si>
    <t>CHUVEIRO ELÉTRICO COMUM CORPO PLÁSTICO, TIPO DUCHA - FORNECIMENTO E INSTALAÇÃO. AF_01/2020</t>
  </si>
  <si>
    <t>15.23</t>
  </si>
  <si>
    <t>FNDE 226</t>
  </si>
  <si>
    <t>BARRA DE APOIO RETA, EM ACO INOX POLIDO, COMPRIMENTO 40CM, FIXADA NA PAREDE - FORNECIMENTO E INSTALAÇÃO</t>
  </si>
  <si>
    <t>15.24</t>
  </si>
  <si>
    <t>100867</t>
  </si>
  <si>
    <t>BARRA DE APOIO RETA, EM ACO INOX POLIDO, COMPRIMENTO 70 CM,  FIXADA NA PAREDE - FORNECIMENTO E INSTALAÇÃO. AF_01/2020</t>
  </si>
  <si>
    <t>15.25</t>
  </si>
  <si>
    <t>100868</t>
  </si>
  <si>
    <t>BARRA DE APOIO RETA, EM ACO INOX POLIDO, COMPRIMENTO 80 CM,  FIXADA NA PAREDE - FORNECIMENTO E INSTALAÇÃO. AF_01/2020</t>
  </si>
  <si>
    <t>15.26</t>
  </si>
  <si>
    <t>100875</t>
  </si>
  <si>
    <t>BANCO ARTICULADO, EM ACO INOX, PARA PCD, FIXADO NA PAREDE - FORNECIMENTO E INSTALAÇÃO. AF_01/2020</t>
  </si>
  <si>
    <t>15.27</t>
  </si>
  <si>
    <t>FNDE 215</t>
  </si>
  <si>
    <t>VÁLVULA DE DESCARGA METÁLICA, DUPLO ACIONAMENTO ECO, BASE 1 1/2", ACABAMENTO METALICO CROMADO - FORNECIMENTO E INSTALAÇÃO</t>
  </si>
  <si>
    <t>15.28</t>
  </si>
  <si>
    <t>FNDE 15</t>
  </si>
  <si>
    <t>TOALHEIRO PLASTICO TIPO DISPENSER PARA PAPEL TOALHA INTERFOLHADO</t>
  </si>
  <si>
    <t>15.29</t>
  </si>
  <si>
    <t>FNDE 16</t>
  </si>
  <si>
    <t>PAPELEIRA PLASTICA TIPO DISPENSER PARA PAPEL HIGIENICO ROLAO</t>
  </si>
  <si>
    <t>15.30</t>
  </si>
  <si>
    <t>95547</t>
  </si>
  <si>
    <t>SABONETEIRA PLASTICA TIPO DISPENSER PARA SABONETE LIQUIDO COM RESERVATORIO 800 A 1500 ML, INCLUSO FIXAÇÃO. AF_01/2020</t>
  </si>
  <si>
    <t>15.31</t>
  </si>
  <si>
    <t>FNDE 12</t>
  </si>
  <si>
    <t>ESPELHO CRISTAL, ESPESSURA 4MM, COM PARAFUSOS DE FIXAÇÃO, SEM MOLDURA</t>
  </si>
  <si>
    <t>15.32</t>
  </si>
  <si>
    <t>FNDE 17</t>
  </si>
  <si>
    <t>DUCHA / CHUVEIRO METALICO, DE PAREDE, ARTICULAVEL, COM DESVIADOR E DUCHA MANUAL</t>
  </si>
  <si>
    <t>15.33</t>
  </si>
  <si>
    <t>FNDE 34</t>
  </si>
  <si>
    <t>CABIDE/GANCHO DE BANHEIRO SIMPLES EM METAL CROMADO</t>
  </si>
  <si>
    <t>15.34</t>
  </si>
  <si>
    <t>FNDE 449</t>
  </si>
  <si>
    <t>BARRA METÁLICA COM PINTURA CINZA PARA PROTEÇÃO DOS ESPELHOS E CHUVEIRO INFANTIL</t>
  </si>
  <si>
    <t>16</t>
  </si>
  <si>
    <t>INSTALAÇÃO DE GÁS COMBUSTÍVEL</t>
  </si>
  <si>
    <t>16.1</t>
  </si>
  <si>
    <t>FNDE 29</t>
  </si>
  <si>
    <t>REGULADOR DE ALTA PRESSÃO GLP</t>
  </si>
  <si>
    <t>16.2</t>
  </si>
  <si>
    <t>103029</t>
  </si>
  <si>
    <t>REGISTRO OU REGULADOR DE GÁS DE COZINHA - FORNECIMENTO E INSTALAÇÃO. AF_08/2021</t>
  </si>
  <si>
    <t>16.3</t>
  </si>
  <si>
    <t>92688</t>
  </si>
  <si>
    <t>TUBO DE AÇO GALVANIZADO COM COSTURA, CLASSE MÉDIA, CONEXÃO ROSQUEADA, DN 20 (3/4"), INSTALADO EM RAMAIS E SUB-RAMAIS DE GÁS - FORNECIMENTO E INSTALAÇÃO. AF_10/2020</t>
  </si>
  <si>
    <t>16.4</t>
  </si>
  <si>
    <t>FNDE 301</t>
  </si>
  <si>
    <t>CAP OU TAMPAO DE FERRO GALVANIZADO, COM ROSCA BSP, DE 3/4"</t>
  </si>
  <si>
    <t>16.5</t>
  </si>
  <si>
    <t>FNDE 260</t>
  </si>
  <si>
    <t>MANGUEIRA PARA GAS - GLP</t>
  </si>
  <si>
    <t>16.6</t>
  </si>
  <si>
    <t>95248</t>
  </si>
  <si>
    <t>VÁLVULA DE ESFERA BRUTA, BRONZE, ROSCÁVEL, 1/2" - FORNECIMENTO E INSTALAÇÃO. AF_08/2021</t>
  </si>
  <si>
    <t>16.7</t>
  </si>
  <si>
    <t>95249</t>
  </si>
  <si>
    <t>VÁLVULA DE ESFERA BRUTA, BRONZE, ROSCÁVEL, 3/4'' - FORNECIMENTO E INSTALAÇÃO. AF_08/2021</t>
  </si>
  <si>
    <t>16.8</t>
  </si>
  <si>
    <t>92705</t>
  </si>
  <si>
    <t>TÊ, EM FERRO GALVANIZADO, CONEXÃO ROSQUEADA, DN 20 (3/4"), INSTALADO EM RAMAIS E SUB-RAMAIS DE GÁS - FORNECIMENTO E INSTALAÇÃO. AF_10/2020</t>
  </si>
  <si>
    <t>16.9</t>
  </si>
  <si>
    <t>92695</t>
  </si>
  <si>
    <t>LUVA, EM FERRO GALVANIZADO, CONEXÃO ROSQUEADA, DN 20 (3/4"), INSTALADO EM RAMAIS E SUB-RAMAIS DE GÁS - FORNECIMENTO E INSTALAÇÃO. AF_10/2020</t>
  </si>
  <si>
    <t>16.10</t>
  </si>
  <si>
    <t>97548</t>
  </si>
  <si>
    <t>CURVA 45 GRAUS, EM AÇO, CONEXÃO SOLDADA, DN 20 (3/4"), INSTALADO EM RAMAIS E SUB-RAMAIS DE GÁS - FORNECIMENTO E INSTALAÇÃO. AF_10/2020</t>
  </si>
  <si>
    <t>16.11</t>
  </si>
  <si>
    <t>97549</t>
  </si>
  <si>
    <t>CURVA 90 GRAUS, EM AÇO, CONEXÃO SOLDADA, DN 20 (3/4"), INSTALADO EM RAMAIS E SUB-RAMAIS DE GÁS - FORNECIMENTO E INSTALAÇÃO. AF_10/2020</t>
  </si>
  <si>
    <t>16.12</t>
  </si>
  <si>
    <t>97547</t>
  </si>
  <si>
    <t>CURVA 90 GRAUS, EM AÇO, CONEXÃO SOLDADA, DN 15 (1/2"), INSTALADO EM RAMAIS E SUB-RAMAIS DE GÁS - FORNECIMENTO E INSTALAÇÃO. AF_10/2020</t>
  </si>
  <si>
    <t>16.13</t>
  </si>
  <si>
    <t>FNDE 302</t>
  </si>
  <si>
    <t>REQUADRO EM ALUMÍNIO TIPO VENEZIANA COM GUARNIÇÃO, FIXAÇÃO COM PARAFUSOS - FORNECIMENTO E INSTALAÇÃO.</t>
  </si>
  <si>
    <t>17</t>
  </si>
  <si>
    <t>SISTEMA DE PROTEÇÃO CONTRA INCÊNDIO</t>
  </si>
  <si>
    <t>17.1</t>
  </si>
  <si>
    <t>EXTINTORES</t>
  </si>
  <si>
    <t>17.1.1</t>
  </si>
  <si>
    <t>101909</t>
  </si>
  <si>
    <t>EXTINTOR DE INCÊNDIO PORTÁTIL COM CARGA DE PQS DE 6 KG, CLASSE BC - FORNECIMENTO E INSTALAÇÃO. AF_10/2020_PE</t>
  </si>
  <si>
    <t>17.1.2</t>
  </si>
  <si>
    <t>101907</t>
  </si>
  <si>
    <t>EXTINTOR DE INCÊNDIO PORTÁTIL COM CARGA DE CO2 DE 6 KG, CLASSE BC - FORNECIMENTO E INSTALAÇÃO. AF_10/2020_PE</t>
  </si>
  <si>
    <t>17.2</t>
  </si>
  <si>
    <t>HIDRANTES</t>
  </si>
  <si>
    <t>17.2.1</t>
  </si>
  <si>
    <t>101912</t>
  </si>
  <si>
    <t>ABRIGO PARA HIDRANTE, 75X45X17CM, COM REGISTRO GLOBO ANGULAR 45 GRAUS 2 1/2", ADAPTADOR STORZ 2 1/2", MANGUEIRA DE INCÊNDIO 15M 2 1/2" E ESGUICHO EM LATÃO 2 1/2" - FORNECIMENTO E INSTALAÇÃO. AF_10/2020</t>
  </si>
  <si>
    <t>17.2.2</t>
  </si>
  <si>
    <t>101916</t>
  </si>
  <si>
    <t>HIDRANTE SUBTERRÂNEO PREDIAL (COM CURVA LONGA E CAIXA), DN 75 MM - FORNECIMENTO E INSTALAÇÃO. AF_10/2020</t>
  </si>
  <si>
    <t>17.3</t>
  </si>
  <si>
    <t>17.3.1</t>
  </si>
  <si>
    <t>17.3.2</t>
  </si>
  <si>
    <t>99624</t>
  </si>
  <si>
    <t>VÁLVULA DE RETENÇÃO HORIZONTAL, DE BRONZE, ROSCÁVEL, 2 1/2" - FORNECIMENTO E INSTALAÇÃO. AF_08/2021</t>
  </si>
  <si>
    <t>17.3.3</t>
  </si>
  <si>
    <t>101917</t>
  </si>
  <si>
    <t>MANÔMETRO 0 A 200 PSI (0 A 14 KGF/CM2), D = 50MM - FORNECIMENTO E INSTALAÇÃO. AF_10/2020</t>
  </si>
  <si>
    <t>17.3.4</t>
  </si>
  <si>
    <t>FNDE 332</t>
  </si>
  <si>
    <t>MOTOBOMBA CENTRIFUGA</t>
  </si>
  <si>
    <t>17.3.5</t>
  </si>
  <si>
    <t>FNDE 112</t>
  </si>
  <si>
    <t>PRESSOSTATO</t>
  </si>
  <si>
    <t>17.3.6</t>
  </si>
  <si>
    <t>FNDE 114</t>
  </si>
  <si>
    <t>VÁLVULA DE ALÍVIO</t>
  </si>
  <si>
    <t>un</t>
  </si>
  <si>
    <t>17.3.7</t>
  </si>
  <si>
    <t>102111</t>
  </si>
  <si>
    <t>BOMBA CENTRÍFUGA, MONOFÁSICA, 0,5 CV OU 0,49 HP, HM 6 A 20 M, Q 1,2 A 8,3 M3/H - FORNECIMENTO E INSTALAÇÃO. AF_12/2020</t>
  </si>
  <si>
    <t>17.3.8</t>
  </si>
  <si>
    <t>FNDE 67</t>
  </si>
  <si>
    <t>CENTRAL ALARME ENDEREÇAVEL</t>
  </si>
  <si>
    <t>17.4</t>
  </si>
  <si>
    <t>17.4.1</t>
  </si>
  <si>
    <t>94473</t>
  </si>
  <si>
    <t>COTOVELO 90 GRAUS, EM FERRO GALVANIZADO, CONEXÃO ROSQUEADA, DN 65 (2 1/2"), INSTALADO EM RESERVAÇÃO DE ÁGUA DE EDIFICAÇÃO QUE POSSUA RESERVATÓRIO DE FIBRA/FIBROCIMENTO - FORNECIMENTO E INSTALAÇÃO. AF_06/2016</t>
  </si>
  <si>
    <t>17.4.2</t>
  </si>
  <si>
    <t>92367</t>
  </si>
  <si>
    <t>TUBO DE AÇO GALVANIZADO COM COSTURA, CLASSE MÉDIA, DN 65 (2 1/2"), CONEXÃO ROSQUEADA, INSTALADO EM REDE DE ALIMENTAÇÃO PARA HIDRANTE - FORNECIMENTO E INSTALAÇÃO. AF_10/2020</t>
  </si>
  <si>
    <t>17.4.4</t>
  </si>
  <si>
    <t>94474</t>
  </si>
  <si>
    <t>COTOVELO 45 GRAUS, EM FERRO GALVANIZADO, CONEXÃO ROSQUEADA, DN 65 (2 1/2"), INSTALADO EM RESERVAÇÃO DE ÁGUA DE EDIFICAÇÃO QUE POSSUA RESERVATÓRIO DE FIBRA/FIBROCIMENTO - FORNECIMENTO E INSTALAÇÃO. AF_06/2016</t>
  </si>
  <si>
    <t>17.4.5</t>
  </si>
  <si>
    <t>92665</t>
  </si>
  <si>
    <t>NIPLE, EM FERRO GALVANIZADO, CONEXÃO ROSQUEADA, DN 65 (2 1/2"), INSTALADO EM REDE DE ALIMENTAÇÃO PARA SPRINKLER - FORNECIMENTO E INSTALAÇÃO. AF_10/2020</t>
  </si>
  <si>
    <t>17.4.6</t>
  </si>
  <si>
    <t>92642</t>
  </si>
  <si>
    <t>TÊ, EM FERRO GALVANIZADO, CONEXÃO ROSQUEADA, DN 65 (2 1/2"), INSTALADO EM REDE DE ALIMENTAÇÃO PARA HIDRANTE - FORNECIMENTO E INSTALAÇÃO. AF_10/2020</t>
  </si>
  <si>
    <t>17.5</t>
  </si>
  <si>
    <t>SINALIZAÇÕES</t>
  </si>
  <si>
    <t>17.5.1</t>
  </si>
  <si>
    <t>97599</t>
  </si>
  <si>
    <t>LUMINÁRIA DE EMERGÊNCIA, COM 30 LÂMPADAS LED DE 2 W, SEM REATOR - FORNECIMENTO E INSTALAÇÃO. AF_02/2020</t>
  </si>
  <si>
    <t>17.5.2</t>
  </si>
  <si>
    <t>FNDE 303</t>
  </si>
  <si>
    <t>SINALIZAÇÃO COM PLACA INDICATIVA FIXADA NA ESTRUTURA.</t>
  </si>
  <si>
    <t>17.5.3</t>
  </si>
  <si>
    <t>102520</t>
  </si>
  <si>
    <t>PINTURA DE SINALIZAÇÃO VERTICAL DE SEGURANÇA, FAIXAS AMARELA E PRETA, APLICAÇÃO MANUAL, 2 DEMÃOS. AF_05/2021</t>
  </si>
  <si>
    <t>18</t>
  </si>
  <si>
    <t>INSTALAÇÃO ELÉTRICA - 110V</t>
  </si>
  <si>
    <t>18.1</t>
  </si>
  <si>
    <t>QUADROS</t>
  </si>
  <si>
    <t>18.1.1</t>
  </si>
  <si>
    <t>101875</t>
  </si>
  <si>
    <t>QUADRO DE DISTRIBUIÇÃO DE ENERGIA EM CHAPA DE AÇO GALVANIZADO, DE EMBUTIR, COM BARRAMENTO TRIFÁSICO, PARA 12 DISJUNTORES DIN 100A - FORNECIMENTO E INSTALAÇÃO. AF_10/2020</t>
  </si>
  <si>
    <t>18.1.2</t>
  </si>
  <si>
    <t>101883</t>
  </si>
  <si>
    <t>QUADRO DE DISTRIBUIÇÃO DE ENERGIA EM CHAPA DE AÇO GALVANIZADO, DE EMBUTIR, COM BARRAMENTO TRIFÁSICO, PARA 18 DISJUNTORES DIN 100A - FORNECIMENTO E INSTALAÇÃO. AF_10/2020</t>
  </si>
  <si>
    <t>18.1.3</t>
  </si>
  <si>
    <t>101879</t>
  </si>
  <si>
    <t>QUADRO DE DISTRIBUIÇÃO DE ENERGIA EM CHAPA DE AÇO GALVANIZADO, DE EMBUTIR, COM BARRAMENTO TRIFÁSICO, PARA 24 DISJUNTORES DIN 100A - FORNECIMENTO E INSTALAÇÃO. AF_10/2020</t>
  </si>
  <si>
    <t>18.1.4</t>
  </si>
  <si>
    <t>101946</t>
  </si>
  <si>
    <t>QUADRO DE MEDIÇÃO GERAL DE ENERGIA PARA 1 MEDIDOR DE SOBREPOR - FORNECIMENTO E INSTALAÇÃO. AF_10/2020</t>
  </si>
  <si>
    <t>18.2</t>
  </si>
  <si>
    <t>DISJUNTORS</t>
  </si>
  <si>
    <t>18.2.1</t>
  </si>
  <si>
    <t>93653</t>
  </si>
  <si>
    <t>DISJUNTOR MONOPOLAR TIPO DIN, CORRENTE NOMINAL DE 10A - FORNECIMENTO E INSTALAÇÃO. AF_10/2020</t>
  </si>
  <si>
    <t>18.2.2</t>
  </si>
  <si>
    <t>93654</t>
  </si>
  <si>
    <t>DISJUNTOR MONOPOLAR TIPO DIN, CORRENTE NOMINAL DE 16A - FORNECIMENTO E INSTALAÇÃO. AF_10/2020</t>
  </si>
  <si>
    <t>18.2.3</t>
  </si>
  <si>
    <t>93655</t>
  </si>
  <si>
    <t>DISJUNTOR MONOPOLAR TIPO DIN, CORRENTE NOMINAL DE 20A - FORNECIMENTO E INSTALAÇÃO. AF_10/2020</t>
  </si>
  <si>
    <t>18.2.4</t>
  </si>
  <si>
    <t>93662</t>
  </si>
  <si>
    <t>DISJUNTOR BIPOLAR TIPO DIN, CORRENTE NOMINAL DE 20A - FORNECIMENTO E INSTALAÇÃO. AF_10/2020</t>
  </si>
  <si>
    <t>18.2.5</t>
  </si>
  <si>
    <t>93664</t>
  </si>
  <si>
    <t>DISJUNTOR BIPOLAR TIPO DIN, CORRENTE NOMINAL DE 32A - FORNECIMENTO E INSTALAÇÃO. AF_10/2020</t>
  </si>
  <si>
    <t>18.2.6</t>
  </si>
  <si>
    <t>93665</t>
  </si>
  <si>
    <t>DISJUNTOR BIPOLAR TIPO DIN, CORRENTE NOMINAL DE 40A - FORNECIMENTO E INSTALAÇÃO. AF_10/2020</t>
  </si>
  <si>
    <t>18.2.7</t>
  </si>
  <si>
    <t>93670</t>
  </si>
  <si>
    <t>DISJUNTOR TRIPOLAR TIPO DIN, CORRENTE NOMINAL DE 25A - FORNECIMENTO E INSTALAÇÃO. AF_10/2020</t>
  </si>
  <si>
    <t>18.2.8</t>
  </si>
  <si>
    <t>93673</t>
  </si>
  <si>
    <t>DISJUNTOR TRIPOLAR TIPO DIN, CORRENTE NOMINAL DE 50A - FORNECIMENTO E INSTALAÇÃO. AF_10/2020</t>
  </si>
  <si>
    <t>18.2.9</t>
  </si>
  <si>
    <t>101894</t>
  </si>
  <si>
    <t>DISJUNTOR TRIPOLAR TIPO NEMA, CORRENTE NOMINAL DE 60 ATÉ 100A - FORNECIMENTO E INSTALAÇÃO. AF_10/2020</t>
  </si>
  <si>
    <t>18.2.10</t>
  </si>
  <si>
    <t>101898</t>
  </si>
  <si>
    <t>DISJUNTOR TERMOMAGNÉTICO TRIPOLAR , CORRENTE NOMINAL DE 400A - FORNECIMENTO E INSTALAÇÃO. AF_10/2020</t>
  </si>
  <si>
    <t>18.2.11</t>
  </si>
  <si>
    <t>FNDE 86</t>
  </si>
  <si>
    <t>DISJUNTOR BIPOLAR TIPO DR, CORRENTE NOMINAL DE 25A - 30mA</t>
  </si>
  <si>
    <t>18.2.12</t>
  </si>
  <si>
    <t>FNDE 395</t>
  </si>
  <si>
    <t>DISJUNTOR BIPOLAR TIPO DR, CORRENTE NOMINAL DE 60A A 100A - 30mA</t>
  </si>
  <si>
    <t>18.2.13</t>
  </si>
  <si>
    <t>FNDE 88</t>
  </si>
  <si>
    <t>DISPOSITIVO CONTRA SURTO - DPS 40 kA</t>
  </si>
  <si>
    <t>18.2.14</t>
  </si>
  <si>
    <t>FNDE 89</t>
  </si>
  <si>
    <t>DISPOSITIVO CONTRA SURTO - DPS 80 kA</t>
  </si>
  <si>
    <t>18.3</t>
  </si>
  <si>
    <t>ELETRODUTO E ACESSÓRIOS</t>
  </si>
  <si>
    <t>18.3.1</t>
  </si>
  <si>
    <t>91834</t>
  </si>
  <si>
    <t>ELETRODUTO FLEXÍVEL CORRUGADO, PVC, DN 25 MM (3/4"), PARA CIRCUITOS TERMINAIS, INSTALADO EM FORRO - FORNECIMENTO E INSTALAÇÃO. AF_03/2023</t>
  </si>
  <si>
    <t>18.3.2</t>
  </si>
  <si>
    <t>91836</t>
  </si>
  <si>
    <t>ELETRODUTO FLEXÍVEL CORRUGADO, PVC, DN 32 MM (1"), PARA CIRCUITOS TERMINAIS, INSTALADO EM FORRO - FORNECIMENTO E INSTALAÇÃO. AF_03/2023</t>
  </si>
  <si>
    <t>18.3.3</t>
  </si>
  <si>
    <t>93008</t>
  </si>
  <si>
    <t>ELETRODUTO RÍGIDO ROSCÁVEL, PVC, DN 50 MM (1 1/2"), PARA REDE ENTERRADA DE DISTRIBUIÇÃO DE ENERGIA ELÉTRICA - FORNECIMENTO E INSTALAÇÃO. AF_12/2021</t>
  </si>
  <si>
    <t>18.3.4</t>
  </si>
  <si>
    <t>93009</t>
  </si>
  <si>
    <t>ELETRODUTO RÍGIDO ROSCÁVEL, PVC, DN 60 MM (2"), PARA REDE ENTERRADA DE DISTRIBUIÇÃO DE ENERGIA ELÉTRICA - FORNECIMENTO E INSTALAÇÃO. AF_12/2021</t>
  </si>
  <si>
    <t>18.3.5</t>
  </si>
  <si>
    <t>93011</t>
  </si>
  <si>
    <t>ELETRODUTO RÍGIDO ROSCÁVEL, PVC, DN 85 MM (3"), PARA REDE ENTERRADA DE DISTRIBUIÇÃO DE ENERGIA ELÉTRICA - FORNECIMENTO E INSTALAÇÃO. AF_12/2021</t>
  </si>
  <si>
    <t>18.3.6</t>
  </si>
  <si>
    <t>FNDE 94</t>
  </si>
  <si>
    <t>ELETRODUTO EM ACO ZINCADO OU GALVANIZADO DN=3/4", APARENTE - FORNECIMENTO E INSTALAÇÃO.</t>
  </si>
  <si>
    <t>18.3.7</t>
  </si>
  <si>
    <t>97886</t>
  </si>
  <si>
    <t>CAIXA ENTERRADA ELÉTRICA RETANGULAR, EM ALVENARIA COM TIJOLOS CERÂMICOS MACIÇOS, FUNDO COM BRITA, DIMENSÕES INTERNAS: 0,3X0,3X0,3 M. AF_12/2020</t>
  </si>
  <si>
    <t>18.3.8</t>
  </si>
  <si>
    <t>91937</t>
  </si>
  <si>
    <t>CAIXA OCTOGONAL 3" X 3", PVC, INSTALADA EM LAJE - FORNECIMENTO E INSTALAÇÃO. AF_03/2023</t>
  </si>
  <si>
    <t>18.3.9</t>
  </si>
  <si>
    <t>91940</t>
  </si>
  <si>
    <t>CAIXA RETANGULAR 4" X 2" MÉDIA (1,30 M DO PISO), PVC, INSTALADA EM PAREDE - FORNECIMENTO E INSTALAÇÃO. AF_03/2023</t>
  </si>
  <si>
    <t>18.4</t>
  </si>
  <si>
    <t>CABOS E FIOS CONDUTORES</t>
  </si>
  <si>
    <t>18.4.1</t>
  </si>
  <si>
    <t>91926</t>
  </si>
  <si>
    <t>CABO DE COBRE FLEXÍVEL ISOLADO, 2,5 MM², ANTI-CHAMA 450/750 V, PARA CIRCUITOS TERMINAIS - FORNECIMENTO E INSTALAÇÃO. AF_03/2023</t>
  </si>
  <si>
    <t>18.4.2</t>
  </si>
  <si>
    <t>91928</t>
  </si>
  <si>
    <t>CABO DE COBRE FLEXÍVEL ISOLADO, 4 MM², ANTI-CHAMA 450/750 V, PARA CIRCUITOS TERMINAIS - FORNECIMENTO E INSTALAÇÃO. AF_03/2023</t>
  </si>
  <si>
    <t>18.4.3</t>
  </si>
  <si>
    <t>91930</t>
  </si>
  <si>
    <t>CABO DE COBRE FLEXÍVEL ISOLADO, 6 MM², ANTI-CHAMA 450/750 V, PARA CIRCUITOS TERMINAIS - FORNECIMENTO E INSTALAÇÃO. AF_03/2023</t>
  </si>
  <si>
    <t>18.4.4</t>
  </si>
  <si>
    <t>91932</t>
  </si>
  <si>
    <t>CABO DE COBRE FLEXÍVEL ISOLADO, 10 MM², ANTI-CHAMA 450/750 V, PARA CIRCUITOS TERMINAIS - FORNECIMENTO E INSTALAÇÃO. AF_03/2023</t>
  </si>
  <si>
    <t>18.4.5</t>
  </si>
  <si>
    <t>91934</t>
  </si>
  <si>
    <t>CABO DE COBRE FLEXÍVEL ISOLADO, 16 MM², ANTI-CHAMA 450/750 V, PARA CIRCUITOS TERMINAIS - FORNECIMENTO E INSTALAÇÃO. AF_03/2023</t>
  </si>
  <si>
    <t>18.4.6</t>
  </si>
  <si>
    <t>92984</t>
  </si>
  <si>
    <t>CABO DE COBRE FLEXÍVEL ISOLADO, 25 MM², ANTI-CHAMA 0,6/1,0 KV, PARA REDE ENTERRADA DE DISTRIBUIÇÃO DE ENERGIA ELÉTRICA - FORNECIMENTO E INSTALAÇÃO. AF_12/2021</t>
  </si>
  <si>
    <t>18.4.7</t>
  </si>
  <si>
    <t>92986</t>
  </si>
  <si>
    <t>CABO DE COBRE FLEXÍVEL ISOLADO, 35 MM², ANTI-CHAMA 0,6/1,0 KV, PARA REDE ENTERRADA DE DISTRIBUIÇÃO DE ENERGIA ELÉTRICA - FORNECIMENTO E INSTALAÇÃO. AF_12/2021</t>
  </si>
  <si>
    <t>18.4.8</t>
  </si>
  <si>
    <t>92988</t>
  </si>
  <si>
    <t>CABO DE COBRE FLEXÍVEL ISOLADO, 50 MM², ANTI-CHAMA 0,6/1,0 KV, PARA REDE ENTERRADA DE DISTRIBUIÇÃO DE ENERGIA ELÉTRICA - FORNECIMENTO E INSTALAÇÃO. AF_12/2021</t>
  </si>
  <si>
    <t>18.4.9</t>
  </si>
  <si>
    <t>92990</t>
  </si>
  <si>
    <t>CABO DE COBRE FLEXÍVEL ISOLADO, 70 MM², ANTI-CHAMA 0,6/1,0 KV, PARA REDE ENTERRADA DE DISTRIBUIÇÃO DE ENERGIA ELÉTRICA - FORNECIMENTO E INSTALAÇÃO. AF_12/2021</t>
  </si>
  <si>
    <t>18.4.10</t>
  </si>
  <si>
    <t>92994</t>
  </si>
  <si>
    <t>CABO DE COBRE FLEXÍVEL ISOLADO, 120 MM², ANTI-CHAMA 0,6/1,0 KV, PARA REDE ENTERRADA DE DISTRIBUIÇÃO DE ENERGIA ELÉTRICA - FORNECIMENTO E INSTALAÇÃO. AF_12/2021</t>
  </si>
  <si>
    <t>18.4.11</t>
  </si>
  <si>
    <t>93000</t>
  </si>
  <si>
    <t>CABO DE COBRE FLEXÍVEL ISOLADO, 240 MM², ANTI-CHAMA 0,6/1,0 KV, PARA REDE ENTERRADA DE DISTRIBUIÇÃO DE ENERGIA ELÉTRICA - FORNECIMENTO E INSTALAÇÃO. AF_12/2021</t>
  </si>
  <si>
    <t>18.5</t>
  </si>
  <si>
    <t>ELETROCALHAS</t>
  </si>
  <si>
    <t>18.5.1</t>
  </si>
  <si>
    <t>FNDE 313</t>
  </si>
  <si>
    <t>ELETROCALHA LISA OU PERFURADA EM AÇO GALVANIZADO, LARGURA  150MM E ALTURA 100MM, INCLUSIVE EMENDA E FIXAÇÃO - FORNECIMENTO E INSTALAÇÃO.</t>
  </si>
  <si>
    <t>18.5.2</t>
  </si>
  <si>
    <t>104764</t>
  </si>
  <si>
    <t>SUPORTE PARA 2 ELETRODUTOS, ESPAÇADO A CADA 80 CM, EM PERFILADO COM COMPRIMENTO DE 25 CM FIXADO EM LAJE, POR METRO DE ELETRODUTO FIXADO. AF_09/2023</t>
  </si>
  <si>
    <t>18.6</t>
  </si>
  <si>
    <t>ILUMINAÇÃO E TOMADAS</t>
  </si>
  <si>
    <t>18.6.1</t>
  </si>
  <si>
    <t>92000</t>
  </si>
  <si>
    <t>TOMADA BAIXA DE EMBUTIR (1 MÓDULO), 2P+T 10 A, INCLUINDO SUPORTE E PLACA - FORNECIMENTO E INSTALAÇÃO. AF_03/2023</t>
  </si>
  <si>
    <t>18.6.2</t>
  </si>
  <si>
    <t>92001</t>
  </si>
  <si>
    <t>TOMADA BAIXA DE EMBUTIR (1 MÓDULO), 2P+T 20 A, INCLUINDO SUPORTE E PLACA - FORNECIMENTO E INSTALAÇÃO. AF_03/2023</t>
  </si>
  <si>
    <t>18.6.3</t>
  </si>
  <si>
    <t>92029</t>
  </si>
  <si>
    <t>INTERRUPTOR PARALELO (1 MÓDULO) COM 1 TOMADA DE EMBUTIR 2P+T 10 A, INCLUINDO SUPORTE E PLACA - FORNECIMENTO E INSTALAÇÃO. AF_03/2023</t>
  </si>
  <si>
    <t>18.6.4</t>
  </si>
  <si>
    <t>91955</t>
  </si>
  <si>
    <t>INTERRUPTOR PARALELO (1 MÓDULO), 10A/250V, INCLUINDO SUPORTE E PLACA - FORNECIMENTO E INSTALAÇÃO. AF_03/2023</t>
  </si>
  <si>
    <t>18.6.5</t>
  </si>
  <si>
    <t>92033</t>
  </si>
  <si>
    <t>INTERRUPTOR PARALELO (2 MÓDULOS) COM 1 TOMADA DE EMBUTIR 2P+T 10 A, INCLUINDO SUPORTE E PLACA - FORNECIMENTO E INSTALAÇÃO. AF_03/2023</t>
  </si>
  <si>
    <t>18.6.6</t>
  </si>
  <si>
    <t>91967</t>
  </si>
  <si>
    <t>INTERRUPTOR SIMPLES (3 MÓDULOS), 10A/250V, INCLUINDO SUPORTE E PLACA - FORNECIMENTO E INSTALAÇÃO. AF_03/2023</t>
  </si>
  <si>
    <t>18.6.7</t>
  </si>
  <si>
    <t>FNDE 309</t>
  </si>
  <si>
    <t>ESPELHO / PLACA CEGA 4" X 2", PARA INSTALACAO DE TOMADAS E INTERRUPTORES</t>
  </si>
  <si>
    <t>18.6.8</t>
  </si>
  <si>
    <t>97586</t>
  </si>
  <si>
    <t>LUMINÁRIA TIPO CALHA, DE SOBREPOR, COM 2 LÂMPADAS TUBULARES FLUORESCENTES DE 36 W, COM REATOR DE PARTIDA RÁPIDA - FORNECIMENTO E INSTALAÇÃO. AF_02/2020</t>
  </si>
  <si>
    <t>18.6.9</t>
  </si>
  <si>
    <t>FNDE 379</t>
  </si>
  <si>
    <t>LUMINÁRIA DE EMBUTIR COMPLETA EM FORRO DE GESSO OU MODULADO COM PERFIL "T", PARA 2 LAMPADAS T8 16/18W.</t>
  </si>
  <si>
    <t>18.6.10</t>
  </si>
  <si>
    <t>FNDE 380</t>
  </si>
  <si>
    <t>LUMINÁRIA DE EMBUTIR COMPLETA EM FORRO DE GESSO OU MODULADO COM PERFIL "T", PARA 2 LAMPADAS T8 32/36W.</t>
  </si>
  <si>
    <t>18.6.11</t>
  </si>
  <si>
    <t>97600</t>
  </si>
  <si>
    <t>REFLETOR EM ALUMÍNIO, DE SUPORTE E ALÇA, COM 1 LÂMPADA VAPOR DE MERCÚRIO DE 70 W, COM REATOR ALTO FATOR DE POTÊNCIA - FORNECIMENTO E INSTALAÇÃO.</t>
  </si>
  <si>
    <t>18.6.12</t>
  </si>
  <si>
    <t>101641</t>
  </si>
  <si>
    <t>LÂMPADA VAPOR METÁLICO 150 W - FORNECIMENTO E INSTALAÇÃO. AF_08/2020</t>
  </si>
  <si>
    <t>18.6.13</t>
  </si>
  <si>
    <t>101640</t>
  </si>
  <si>
    <t>LÂMPADA VAPOR METÁLICO 400 W - FORNECIMENTO E INSTALAÇÃO. AF_08/2020</t>
  </si>
  <si>
    <t>18.6.14</t>
  </si>
  <si>
    <t>97608</t>
  </si>
  <si>
    <t>LUMINÁRIA ARANDELA TIPO TARTARUGA, COM GRADE, DE SOBREPOR, COM 1 LÂMPADA FLUORESCENTE DE 15 W, SEM REATOR - FORNECIMENTO E INSTALAÇÃO. AF_02/2020</t>
  </si>
  <si>
    <t>19</t>
  </si>
  <si>
    <t>INSTALAÇÕES DE CLIMATIZAÇÃO</t>
  </si>
  <si>
    <t>19.1</t>
  </si>
  <si>
    <t>DUTOS</t>
  </si>
  <si>
    <t>19.1.1</t>
  </si>
  <si>
    <t>91927</t>
  </si>
  <si>
    <t>CABO DE COBRE FLEXÍVEL ISOLADO, 2,5 MM², ANTI-CHAMA 0,6/1,0 KV, PARA CIRCUITOS TERMINAIS - FORNECIMENTO E INSTALAÇÃO. AF_03/2023</t>
  </si>
  <si>
    <t>19.1.2</t>
  </si>
  <si>
    <t>91929</t>
  </si>
  <si>
    <t>CABO DE COBRE FLEXÍVEL ISOLADO, 4 MM², ANTI-CHAMA 0,6/1,0 KV, PARA CIRCUITOS TERMINAIS - FORNECIMENTO E INSTALAÇÃO. AF_03/2023</t>
  </si>
  <si>
    <t>19.1.3</t>
  </si>
  <si>
    <t>97327</t>
  </si>
  <si>
    <t>TUBO EM COBRE FLEXÍVEL, DN 1/4", COM ISOLAMENTO, INSTALADO EM RAMAL DE ALIMENTAÇÃO DE AR CONDICIONADO COM CONDENSADORA INDIVIDUAL   FORNECIMENTO E INSTALAÇÃO. AF_12/2015</t>
  </si>
  <si>
    <t>19.1.4</t>
  </si>
  <si>
    <t>97328</t>
  </si>
  <si>
    <t>TUBO EM COBRE FLEXÍVEL, DN 3/8", COM ISOLAMENTO, INSTALADO EM RAMAL DE ALIMENTAÇÃO DE AR CONDICIONADO COM CONDENSADORA INDIVIDUAL - FORNECIMENTO E INSTALAÇÃO. AF_12/2015</t>
  </si>
  <si>
    <t>19.1.5</t>
  </si>
  <si>
    <t>103992</t>
  </si>
  <si>
    <t>ADAPTADOR CURTO COM BOLSA E ROSCA PARA REGISTRO, PVC, SOLDÁVEL, DN 40MM X 1.1/4", INSTALADO EM RAMAL DE DISTRIBUIÇÃO DE ÁGUA - FORNECIMENTO E INSTALAÇÃO. AF_06/2022</t>
  </si>
  <si>
    <t>19.2</t>
  </si>
  <si>
    <t>DRENO</t>
  </si>
  <si>
    <t>19.2.1</t>
  </si>
  <si>
    <t>103978</t>
  </si>
  <si>
    <t>TUBO, PVC, SOLDÁVEL, DN 40MM, INSTALADO EM RAMAL DE DISTRIBUIÇÃO DE ÁGUA - FORNECIMENTO E INSTALAÇÃO. AF_06/2022</t>
  </si>
  <si>
    <t>19.2.2</t>
  </si>
  <si>
    <t>103981</t>
  </si>
  <si>
    <t>JOELHO 45 GRAUS, PVC, SOLDÁVEL, DN 40MM, INSTALADO EM RAMAL DE DISTRIBUIÇÃO DE ÁGUA - FORNECIMENTO E INSTALAÇÃO. AF_06/2022</t>
  </si>
  <si>
    <t>19.2.3</t>
  </si>
  <si>
    <t>103980</t>
  </si>
  <si>
    <t>JOELHO 90 GRAUS, PVC, SOLDÁVEL, DN 40MM, INSTALADO EM RAMAL DE DISTRIBUIÇÃO DE ÁGUA - FORNECIMENTO E INSTALAÇÃO. AF_06/2022</t>
  </si>
  <si>
    <t>19.2.4</t>
  </si>
  <si>
    <t>104011</t>
  </si>
  <si>
    <t>TE, PVC, SOLDÁVEL, DN 40MM, INSTALADO EM RAMAL DE DISTRIBUIÇÃO DE ÁGUA - FORNECIMENTO E INSTALAÇÃO. AF_06/2022</t>
  </si>
  <si>
    <t>20</t>
  </si>
  <si>
    <t>INSTALAÇÕES DE CABEAMENTO ESTRUTURADO</t>
  </si>
  <si>
    <t>20.1</t>
  </si>
  <si>
    <t>ACESSÓRIOS CABEAMENTO</t>
  </si>
  <si>
    <t>20.1.1</t>
  </si>
  <si>
    <t>98302</t>
  </si>
  <si>
    <t>PATCH PANEL 24 PORTAS, CATEGORIA 6 - FORNECIMENTO E INSTALAÇÃO. AF_11/2019</t>
  </si>
  <si>
    <t>20.1.2</t>
  </si>
  <si>
    <t>FNDE 76</t>
  </si>
  <si>
    <t>SWITCH TIPO 24 PORTAS</t>
  </si>
  <si>
    <t>20.1.3</t>
  </si>
  <si>
    <t>FNDE 385</t>
  </si>
  <si>
    <t>PATCH CORD, CATEGORIA 6 UTP, 4 PARES.</t>
  </si>
  <si>
    <t>20.1.4</t>
  </si>
  <si>
    <t>FNDE 123</t>
  </si>
  <si>
    <t>GUIA DE CABOS FECHADO 1U</t>
  </si>
  <si>
    <t>20.1.5</t>
  </si>
  <si>
    <t>FNDE 122</t>
  </si>
  <si>
    <t>BANDEJA MÓVEL, PADRÃO 19"</t>
  </si>
  <si>
    <t>20.1.6</t>
  </si>
  <si>
    <t>100555</t>
  </si>
  <si>
    <t>RACK ABERTO EM COLUNA 44U PARA SERVIDOR - FORNECIMENTO E INSTALAÇÃO. AF_11/2019</t>
  </si>
  <si>
    <t>20.1.7</t>
  </si>
  <si>
    <t>FNDE 125</t>
  </si>
  <si>
    <t>GUIA VERTICAL 200 MM PARA CABOS</t>
  </si>
  <si>
    <t>20.2</t>
  </si>
  <si>
    <t>CAIXAS E QUADROS</t>
  </si>
  <si>
    <t>20.2.1</t>
  </si>
  <si>
    <t>20.2.2</t>
  </si>
  <si>
    <t>20.3</t>
  </si>
  <si>
    <t>DISPOSITIVOS</t>
  </si>
  <si>
    <t>20.3.1</t>
  </si>
  <si>
    <t>98307</t>
  </si>
  <si>
    <t>TOMADA DE REDE RJ45 - FORNECIMENTO E INSTALAÇÃO. AF_11/2019</t>
  </si>
  <si>
    <t>20.3.2</t>
  </si>
  <si>
    <t>FNDE 375</t>
  </si>
  <si>
    <t>TOMADA PARA ANTENA DE TV, CABO COAXIAL DE 9 MM FORNECIMENTO E INSTALAÇÃO</t>
  </si>
  <si>
    <t>20.3.3</t>
  </si>
  <si>
    <t>FNDE 70</t>
  </si>
  <si>
    <t>TERMINAL A COMPRESSÃO</t>
  </si>
  <si>
    <t>20.4</t>
  </si>
  <si>
    <t>ELETROCALHA E ELETRODUTOS</t>
  </si>
  <si>
    <t>20.4.1</t>
  </si>
  <si>
    <t>FNDE 312</t>
  </si>
  <si>
    <t>ELETROCALHA LISA OU PERFURADA EM AÇO GALVANIZADO, LARGURA  100MM E ALTURA 50MM, INCLUSIVE EMENDA E FIXAÇÃO - FORNECIMENTO E INSTALAÇÃO.</t>
  </si>
  <si>
    <t>20.4.2</t>
  </si>
  <si>
    <t>91837</t>
  </si>
  <si>
    <t>ELETRODUTO FLEXÍVEL CORRUGADO REFORÇADO, PVC, DN 32 MM (1"), PARA CIRCUITOS TERMINAIS, INSTALADO EM FORRO - FORNECIMENTO E INSTALAÇÃO. AF_03/2023</t>
  </si>
  <si>
    <t>20.4.3</t>
  </si>
  <si>
    <t>91835</t>
  </si>
  <si>
    <t>ELETRODUTO FLEXÍVEL CORRUGADO REFORÇADO, PVC, DN 25 MM (3/4"), PARA CIRCUITOS TERMINAIS, INSTALADO EM FORRO - FORNECIMENTO E INSTALAÇÃO. AF_03/2023</t>
  </si>
  <si>
    <t>20.4.4</t>
  </si>
  <si>
    <t>91865</t>
  </si>
  <si>
    <t>ELETRODUTO RÍGIDO ROSCÁVEL, PVC, DN 40 MM (1 1/4"), PARA CIRCUITOS TERMINAIS, INSTALADO EM FORRO - FORNECIMENTO E INSTALAÇÃO. AF_03/2023</t>
  </si>
  <si>
    <t>20.4.5</t>
  </si>
  <si>
    <t>FNDE 346</t>
  </si>
  <si>
    <t>CABECOTE PARA ENTRADA DE LINHA DE ALIMENTACAO PARA ELETRODUTO</t>
  </si>
  <si>
    <t>20.4.6</t>
  </si>
  <si>
    <t>FNDE 90</t>
  </si>
  <si>
    <t>ELETRODUTO RIGIDO, EM ACO ZINCADO OU GALVANIZADO, TIPO PESADO, DN=1", APARENTE - FORNECIMENTO E INSTALAÇÃO.</t>
  </si>
  <si>
    <t>20.5</t>
  </si>
  <si>
    <t>CABEAMENTO</t>
  </si>
  <si>
    <t>20.5.1</t>
  </si>
  <si>
    <t>98297</t>
  </si>
  <si>
    <t>CABO ELETRÔNICO CATEGORIA 6, INSTALADO EM EDIFICAÇÃO INSTITUCIONAL - FORNECIMENTO E INSTALAÇÃO. AF_11/2019</t>
  </si>
  <si>
    <t>20.5.2</t>
  </si>
  <si>
    <t>100554</t>
  </si>
  <si>
    <t>CABO COAXIAL RG59 95% - FORNECIMENTO E INSTALAÇÃO. AF_11/2019</t>
  </si>
  <si>
    <t>21</t>
  </si>
  <si>
    <t>SISTEMA DE EXAUSTÃO MECÂNICA</t>
  </si>
  <si>
    <t>21.1</t>
  </si>
  <si>
    <t>FNDE 44</t>
  </si>
  <si>
    <t>DUTO DE ALONGAMENTO PARA EXAUSTOR</t>
  </si>
  <si>
    <t>21.2</t>
  </si>
  <si>
    <t>FNDE 45</t>
  </si>
  <si>
    <t>COIFA EM AÇO INOX 100CM X 150CM</t>
  </si>
  <si>
    <t>22</t>
  </si>
  <si>
    <t>SISTEMA DE PROTEÇÃO CONTRA DESCARGAS ATMOSFÉRICAS (SPDA)</t>
  </si>
  <si>
    <t>22.1</t>
  </si>
  <si>
    <t>96989</t>
  </si>
  <si>
    <t>CAPTOR TIPO FRANKLIN PARA SPDA - FORNECIMENTO E INSTALAÇÃO. AF_08/2023</t>
  </si>
  <si>
    <t>22.2</t>
  </si>
  <si>
    <t>92884</t>
  </si>
  <si>
    <t>ARMAÇÃO UTILIZANDO AÇO CA-25 DE 10,0 MM - MONTAGEM. AF_06/2022</t>
  </si>
  <si>
    <t>22.3</t>
  </si>
  <si>
    <t>104753</t>
  </si>
  <si>
    <t>CONECTOR SPLIT-BOLT, PARA SPDA, PARA CABOS ATÉ 50 MM2 - FORNECIMENTO E INSTALAÇÃO. AF_08/2023</t>
  </si>
  <si>
    <t>22.4</t>
  </si>
  <si>
    <t>101663</t>
  </si>
  <si>
    <t>ABRAÇADEIRA DE FIXAÇÃO DE BRAÇOS DE LUMINÁRIAS DE 2" - FORNECIMENTO E INSTALAÇÃO. AF_08/2020</t>
  </si>
  <si>
    <t>22.5</t>
  </si>
  <si>
    <t>FNDE 68</t>
  </si>
  <si>
    <t>CONJUNTO DE ESTAIAMENTO PARA MASTRO DE SPDA</t>
  </si>
  <si>
    <t>22.6</t>
  </si>
  <si>
    <t>98463</t>
  </si>
  <si>
    <t>SUPORTE ISOLADOR PARA FIXAÇÃO DA CORDOALHA DE COBRE EM ALVENARIA OU CONCRETO - FORNECIMENTO E INSTALAÇÃO. AF_08/2023</t>
  </si>
  <si>
    <t>22.7</t>
  </si>
  <si>
    <t>FNDE 69</t>
  </si>
  <si>
    <t>CAIXA DE EQUALIZAÇÃO DE ATERRAMENTO ELÉTRICO</t>
  </si>
  <si>
    <t>22.8</t>
  </si>
  <si>
    <t>93358</t>
  </si>
  <si>
    <t>ESCAVAÇÃO MANUAL DE VALA COM PROFUNDIDADE MENOR OU IGUAL A 1,30 M. AF_02/2021</t>
  </si>
  <si>
    <t>22.9</t>
  </si>
  <si>
    <t>93382</t>
  </si>
  <si>
    <t>REATERRO MANUAL DE VALAS, COM COMPACTADOR DE SOLOS DE PERCUSSÃO. AF_08/2023</t>
  </si>
  <si>
    <t>22.10</t>
  </si>
  <si>
    <t>96985</t>
  </si>
  <si>
    <t>HASTE DE ATERRAMENTO, DIÂMETRO 5/8", COM 3 METROS - FORNECIMENTO E INSTALAÇÃO. AF_08/2023</t>
  </si>
  <si>
    <t>22.11</t>
  </si>
  <si>
    <t>96973</t>
  </si>
  <si>
    <t>CORDOALHA DE COBRE NU 35 MM², NÃO ENTERRADA, COM ISOLADOR - FORNECIMENTO E INSTALAÇÃO. AF_08/2023</t>
  </si>
  <si>
    <t>22.12</t>
  </si>
  <si>
    <t>96977</t>
  </si>
  <si>
    <t>CORDOALHA DE COBRE NU 50 MM², ENTERRADA - FORNECIMENTO E INSTALAÇÃO. AF_08/2023</t>
  </si>
  <si>
    <t>22.13</t>
  </si>
  <si>
    <t>98111</t>
  </si>
  <si>
    <t>CAIXA DE INSPEÇÃO PARA ATERRAMENTO, CIRCULAR, EM POLIETILENO, DIÂMETRO INTERNO = 0,3 M. AF_12/2020</t>
  </si>
  <si>
    <t>22.14</t>
  </si>
  <si>
    <t>22.15</t>
  </si>
  <si>
    <t>FNDE 71</t>
  </si>
  <si>
    <t>SOLDA EXOTÉRMICA PARA SPDA - FORNECIMENTO E INSTALAÇÃO.</t>
  </si>
  <si>
    <t>23</t>
  </si>
  <si>
    <t>SERVIÇOS COMPLEMENTARES</t>
  </si>
  <si>
    <t>23.1</t>
  </si>
  <si>
    <t>FNDE 39</t>
  </si>
  <si>
    <t>CONJUNTO DE MASTRO P/ TRÊS BANDEIRAS E PEDESTAL</t>
  </si>
  <si>
    <t>23.2</t>
  </si>
  <si>
    <t>FNDE 40</t>
  </si>
  <si>
    <t>BANCADA DE GRANITO CINZA ANDORINHA, INCLUSIVE PASSA PRATOS, ESPESSURA 2 CM - FORNECIMENTO E INSTALAÇÃO</t>
  </si>
  <si>
    <t>23.3</t>
  </si>
  <si>
    <t>FNDE 47</t>
  </si>
  <si>
    <t>PRATELEIRA DE GRANITO CINZA ANDORINHA, ESPESSURA 2 CM - FORNECIMENTO E INSTALAÇÃO</t>
  </si>
  <si>
    <t>23.4</t>
  </si>
  <si>
    <t>FNDE 48</t>
  </si>
  <si>
    <t>ESCANINHOS EM MDF, REVESTIDOS EM LAMINADO MELAMÍNICO</t>
  </si>
  <si>
    <t>23.5</t>
  </si>
  <si>
    <t>101965</t>
  </si>
  <si>
    <t>PEITORIL LINEAR EM GRANITO OU MÁRMORE, L = 15CM, COMPRIMENTO DE ATÉ 2M, ASSENTADO COM ARGAMASSA 1:6 COM ADITIVO. AF_11/2020</t>
  </si>
  <si>
    <t>23.6</t>
  </si>
  <si>
    <t>100861</t>
  </si>
  <si>
    <t>SUPORTE MÃO FRANCESA EM AÇO, ABAS IGUAIS 30 CM, CAPACIDADE MINIMA 60 KG, BRANCO - FORNECIMENTO E INSTALAÇÃO. AF_01/2020</t>
  </si>
  <si>
    <t>23.7</t>
  </si>
  <si>
    <t>99856</t>
  </si>
  <si>
    <t>BARRA DE APOIO EM INOX, DIAMETRO MINIMO 3 CM, EM AÇO INOX</t>
  </si>
  <si>
    <t>23.8</t>
  </si>
  <si>
    <t>FNDE 51</t>
  </si>
  <si>
    <t>BANCO DE CONCRETO SEM ENCOSTO, DIM. 2,50 X 0,60 M</t>
  </si>
  <si>
    <t>23.9</t>
  </si>
  <si>
    <t>FNDE 38</t>
  </si>
  <si>
    <t>FITA 3M COLANTE ANTIDERRAPANTE PARA PISO</t>
  </si>
  <si>
    <t>24</t>
  </si>
  <si>
    <t>SERVIÇOS FINAIS</t>
  </si>
  <si>
    <t>24.1</t>
  </si>
  <si>
    <t>99803</t>
  </si>
  <si>
    <t>LIMPEZA DE PISO CERÂMICO OU PORCELANATO COM PANO ÚMIDO. AF_04/2019</t>
  </si>
  <si>
    <t>24.2</t>
  </si>
  <si>
    <t>VALOR ORÇAMENTO:</t>
  </si>
  <si>
    <t>VALOR TOTAL:</t>
  </si>
  <si>
    <t>BDI :</t>
  </si>
  <si>
    <t>Fonte</t>
  </si>
  <si>
    <t>2024/03</t>
  </si>
  <si>
    <t>SEM DESONERAÇÃO</t>
  </si>
  <si>
    <t>SP OBRAS</t>
  </si>
  <si>
    <t>Obra: Creche Tipo 2 - opção 110V</t>
  </si>
  <si>
    <t>Planilha Orçamentária: TIPO2-PLN-AT7-S127-R02</t>
  </si>
  <si>
    <t>Unidade federativa: PARÁ</t>
  </si>
  <si>
    <t xml:space="preserve">Fundo Nacional de Desenvolvimento da Educação - CNPJ: 00.378.257/0001-81- Brasília/DF.
Observações:
1- Esta planilha possui caráter referencial de modo a subsidiar a elaboração da planilha de licitação. Os itens devem ser revistos e adequados ao projeto básico, desenvolvido localmente que deverá conter elementos de adaptação do projeto-padrão ao contexto local (terreno, solo, legislação municipal e normas das concessionárias).
2- O desenvolvimento do projeto básico, que inclui projeto de fundações, e elaboração da planilha de licitação são de responsabilidade dos entes federativos.
3- As fundações a serem executadas deverão ser adequadas ao tipo de solo da região, sendo esta, uma responsabilidade do ente federativo.
4- Cada ente federativo deve consultar a planilha de referência da sua unidade federativa, considerando a voltagem da região.
5- Para valores de referência de material/equipamentos não encontrados na tabela SINAPI, foram adotados valores de referência da fonte "SPOBRAS", mantendo os demais insumos, como mão-de-obra do SINAPI. Dessa forma, foram preservados os mesmos encargos sociais para toda a planilha.
6- Para valores de referência de material/equipamentos não encontrados na tabela SINAPI nem na tabela do "SPOBRAS", foram criadas composições próprias com código FNDE, mantendo os demais insumos, como a mão de obra do SINAPI. Dessa forma, foram preservados os mesmos encargos sociais para toda a planilha.
7- As referências do SINAPI são divulgadas nos relatórios com legenda de identificação da origem do preço: (C) preço do insumo coletado pelo IBGE; (CR) preço obtido por meio do coeficiente de representatividade do insumo – metodologia de família homogênea; ou (AS) preço atribuído com base no preço do insumo para a localidade de São Paulo/SP.
8- A utilização de referências de identificação da origem do preço é decisão do orçamentista, que deve verificar se o preço é adequado para a localidade a que se destina o orçamento, considerando a relevância do insumo no custo total do orçamento. </t>
  </si>
  <si>
    <t>PREÇO COM BDI</t>
  </si>
  <si>
    <t>OBRA :</t>
  </si>
  <si>
    <t>LOCAL:</t>
  </si>
  <si>
    <t>Cronograma Físico- Financeiro</t>
  </si>
  <si>
    <t>MÊS 01</t>
  </si>
  <si>
    <t>MÊS 02</t>
  </si>
  <si>
    <t>MÊS 03</t>
  </si>
  <si>
    <t>MÊS 04</t>
  </si>
  <si>
    <t>TOTAL</t>
  </si>
  <si>
    <t>MÊS 05</t>
  </si>
  <si>
    <t>MÊS 06</t>
  </si>
  <si>
    <t>MÊS 07</t>
  </si>
  <si>
    <t>MÊS 08</t>
  </si>
  <si>
    <t>SUBESTAÇÃO 150 KVA</t>
  </si>
  <si>
    <t>REPASSE FNDE</t>
  </si>
  <si>
    <t>ITENS NÃO FINANCIÁVEIS</t>
  </si>
  <si>
    <t>CONTRAPARTIDA PMB</t>
  </si>
  <si>
    <t>FINANCIAMENTO PMB</t>
  </si>
  <si>
    <t>QUADRO DE COMPOSIÇÃO DE INVESTIMENTO-QCI</t>
  </si>
  <si>
    <t>CONCEDENTE (98,27%)</t>
  </si>
  <si>
    <t>PROPONENTE (1,73%)</t>
  </si>
  <si>
    <t>CONCEDENTE (0 %)</t>
  </si>
  <si>
    <t>PROPONENTE (100 %)</t>
  </si>
  <si>
    <t>QUANT.</t>
  </si>
  <si>
    <t>Obra</t>
  </si>
  <si>
    <t>Bancos</t>
  </si>
  <si>
    <t>B.D.I.</t>
  </si>
  <si>
    <t>Encargos Sociais</t>
  </si>
  <si>
    <t>Cópia de: CRECHE - PADRÃO -FNDE - TIPO 2 - TENSÃO 110V - UNIDADE RIO MARIA - PA</t>
  </si>
  <si>
    <t xml:space="preserve">SINAPI - 03/2024 - Pará
</t>
  </si>
  <si>
    <t>25,0%</t>
  </si>
  <si>
    <t>Não Desonerado: 0,00%</t>
  </si>
  <si>
    <t xml:space="preserve"> 1.1 </t>
  </si>
  <si>
    <t>Código</t>
  </si>
  <si>
    <t>Banco</t>
  </si>
  <si>
    <t>Descrição</t>
  </si>
  <si>
    <t>Tipo</t>
  </si>
  <si>
    <t>Und</t>
  </si>
  <si>
    <t>Quant.</t>
  </si>
  <si>
    <t>Valor Unit</t>
  </si>
  <si>
    <t>Total</t>
  </si>
  <si>
    <t>Composição</t>
  </si>
  <si>
    <t xml:space="preserve"> 103689 </t>
  </si>
  <si>
    <t>PAVI - PAVIMENTAÇÃO</t>
  </si>
  <si>
    <t>m²</t>
  </si>
  <si>
    <t>Composição Auxiliar</t>
  </si>
  <si>
    <t xml:space="preserve"> 102234 </t>
  </si>
  <si>
    <t>PINTURA IMUNIZANTE PARA MADEIRA, 2 DEMÃOS. AF_01/2021</t>
  </si>
  <si>
    <t>PINT - PINTURAS</t>
  </si>
  <si>
    <t xml:space="preserve"> 88262 </t>
  </si>
  <si>
    <t>CARPINTEIRO DE FORMAS COM ENCARGOS COMPLEMENTARES</t>
  </si>
  <si>
    <t>SEDI - SERVIÇOS DIVERSOS</t>
  </si>
  <si>
    <t>H</t>
  </si>
  <si>
    <t xml:space="preserve"> 88316 </t>
  </si>
  <si>
    <t>SERVENTE COM ENCARGOS COMPLEMENTARES</t>
  </si>
  <si>
    <t>Insumo</t>
  </si>
  <si>
    <t xml:space="preserve"> 00004509 </t>
  </si>
  <si>
    <t>SARRAFO *2,5 X 10* CM EM PINUS, MISTA OU EQUIVALENTE DA REGIAO - BRUTA</t>
  </si>
  <si>
    <t>Material</t>
  </si>
  <si>
    <t xml:space="preserve"> 00004813 </t>
  </si>
  <si>
    <t>PLACA DE OBRA (PARA CONSTRUCAO CIVIL) EM CHAPA GALVANIZADA *N. 22*, ADESIVADA, DE *2,4 X 1,2* M (SEM POSTES PARA FIXACAO)</t>
  </si>
  <si>
    <t xml:space="preserve"> 00005065 </t>
  </si>
  <si>
    <t>PREGO DE ACO POLIDO COM CABECA 10 X 10 (7/8 X 17)</t>
  </si>
  <si>
    <t xml:space="preserve"> 00005069 </t>
  </si>
  <si>
    <t>PREGO DE ACO POLIDO COM CABECA 17 X 27 (2 1/2 X 11)</t>
  </si>
  <si>
    <t>MO sem LS =&gt;</t>
  </si>
  <si>
    <t>LS =&gt;</t>
  </si>
  <si>
    <t>MO com LS =&gt;</t>
  </si>
  <si>
    <t>Valor do BDI =&gt;</t>
  </si>
  <si>
    <t>Valor com BDI =&gt;</t>
  </si>
  <si>
    <t>Quant. =&gt;</t>
  </si>
  <si>
    <t>Preço Total =&gt;</t>
  </si>
  <si>
    <t xml:space="preserve"> 1.2 </t>
  </si>
  <si>
    <t xml:space="preserve"> 98459 </t>
  </si>
  <si>
    <t>CANT - CANTEIRO DE OBRAS</t>
  </si>
  <si>
    <t xml:space="preserve"> 88239 </t>
  </si>
  <si>
    <t>AJUDANTE DE CARPINTEIRO COM ENCARGOS COMPLEMENTARES</t>
  </si>
  <si>
    <t xml:space="preserve"> 91692 </t>
  </si>
  <si>
    <t>SERRA CIRCULAR DE BANCADA COM MOTOR ELÉTRICO POTÊNCIA DE 5HP, COM COIFA PARA DISCO 10" - CHP DIURNO. AF_08/2015</t>
  </si>
  <si>
    <t>CHOR - CUSTOS HORÁRIOS DE MÁQUINAS E EQUIPAMENTOS</t>
  </si>
  <si>
    <t>CHP</t>
  </si>
  <si>
    <t xml:space="preserve"> 91693 </t>
  </si>
  <si>
    <t>SERRA CIRCULAR DE BANCADA COM MOTOR ELÉTRICO POTÊNCIA DE 5HP, COM COIFA PARA DISCO 10" - CHI DIURNO. AF_08/2015</t>
  </si>
  <si>
    <t>CHI</t>
  </si>
  <si>
    <t xml:space="preserve"> 94974 </t>
  </si>
  <si>
    <t>CONCRETO MAGRO PARA LASTRO, TRAÇO 1:4,5:4,5 (EM MASSA SECA DE CIMENTO/ AREIA MÉDIA/ BRITA 1) - PREPARO MANUAL. AF_05/2021</t>
  </si>
  <si>
    <t>FUES - FUNDAÇÕES E ESTRUTURAS</t>
  </si>
  <si>
    <t>m³</t>
  </si>
  <si>
    <t xml:space="preserve"> 00004491 </t>
  </si>
  <si>
    <t>PONTALETE *7,5 X 7,5* CM EM PINUS, MISTA OU EQUIVALENTE DA REGIAO - BRUTA</t>
  </si>
  <si>
    <t xml:space="preserve"> 00005061 </t>
  </si>
  <si>
    <t>PREGO DE ACO POLIDO COM CABECA 18 X 27 (2 1/2 X 10)</t>
  </si>
  <si>
    <t xml:space="preserve"> 00006194 </t>
  </si>
  <si>
    <t>TABUA *2,5 X 15 CM EM PINUS, MISTA OU EQUIVALENTE DA REGIAO - BRUTA</t>
  </si>
  <si>
    <t xml:space="preserve"> 00007243 </t>
  </si>
  <si>
    <t>TELHA TRAPEZOIDAL EM ACO ZINCADO, SEM PINTURA, ALTURA DE APROXIMADAMENTE 40 MM, ESPESSURA DE 0,50 MM E LARGURA UTIL DE 980 MM</t>
  </si>
  <si>
    <t xml:space="preserve"> 1.3 </t>
  </si>
  <si>
    <t xml:space="preserve"> 101509 </t>
  </si>
  <si>
    <t>INEL - INSTALAÇÃO ELÉTRICA/ELETRIFICAÇÃO E ILUMINAÇÃO EXTERNA</t>
  </si>
  <si>
    <t xml:space="preserve"> 100578 </t>
  </si>
  <si>
    <t>ASSENTAMENTO DE POSTE DE CONCRETO COM COMPRIMENTO NOMINAL DE 9 M, CARGA NOMINAL MENOR OU IGUAL A 1000 DAN, ENGASTAMENTO SIMPLES COM 1,5 M DE SOLO (NÃO INCLUI FORNECIMENTO). AF_11/2019</t>
  </si>
  <si>
    <t xml:space="preserve"> 87367 </t>
  </si>
  <si>
    <t>ARGAMASSA TRAÇO 1:1:6 (EM VOLUME DE CIMENTO, CAL E AREIA MÉDIA ÚMIDA) PARA EMBOÇO/MASSA ÚNICA/ASSENTAMENTO DE ALVENARIA DE VEDAÇÃO, PREPARO MANUAL. AF_08/2019</t>
  </si>
  <si>
    <t xml:space="preserve"> 88247 </t>
  </si>
  <si>
    <t>AUXILIAR DE ELETRICISTA COM ENCARGOS COMPLEMENTARES</t>
  </si>
  <si>
    <t xml:space="preserve"> 88264 </t>
  </si>
  <si>
    <t>ELETRICISTA COM ENCARGOS COMPLEMENTARES</t>
  </si>
  <si>
    <t xml:space="preserve"> 91872 </t>
  </si>
  <si>
    <t>ELETRODUTO RÍGIDO ROSCÁVEL, PVC, DN 32 MM (1"), PARA CIRCUITOS TERMINAIS, INSTALADO EM PAREDE - FORNECIMENTO E INSTALAÇÃO. AF_03/2023</t>
  </si>
  <si>
    <t xml:space="preserve"> 91885 </t>
  </si>
  <si>
    <t>LUVA PARA ELETRODUTO, PVC, ROSCÁVEL, DN 32 MM (1"), PARA CIRCUITOS TERMINAIS, INSTALADA EM PAREDE - FORNECIMENTO E INSTALAÇÃO. AF_03/2023</t>
  </si>
  <si>
    <t xml:space="preserve"> 91917 </t>
  </si>
  <si>
    <t>CURVA 90 GRAUS PARA ELETRODUTO, PVC, ROSCÁVEL, DN 32 MM (1"), PARA CIRCUITOS TERMINAIS, INSTALADA EM PAREDE - FORNECIMENTO E INSTALAÇÃO. AF_03/2023</t>
  </si>
  <si>
    <t xml:space="preserve"> 91919 </t>
  </si>
  <si>
    <t>CURVA 180 GRAUS PARA ELETRODUTO, PVC, ROSCÁVEL, DN 32 MM (1"), PARA CIRCUITOS TERMINAIS, INSTALADA EM PAREDE - FORNECIMENTO E INSTALAÇÃO. AF_03/2023</t>
  </si>
  <si>
    <t xml:space="preserve"> 91933 </t>
  </si>
  <si>
    <t>CABO DE COBRE FLEXÍVEL ISOLADO, 10 MM², ANTI-CHAMA 0,6/1,0 KV, PARA CIRCUITOS TERMINAIS - FORNECIMENTO E INSTALAÇÃO. AF_03/2023</t>
  </si>
  <si>
    <t xml:space="preserve"> 93673 </t>
  </si>
  <si>
    <t xml:space="preserve"> 96977 </t>
  </si>
  <si>
    <t xml:space="preserve"> 96986 </t>
  </si>
  <si>
    <t>HASTE DE ATERRAMENTO, DIÂMETRO 3/4", COM 3 METROS - FORNECIMENTO E INSTALAÇÃO. AF_08/2023</t>
  </si>
  <si>
    <t xml:space="preserve"> 00001062 </t>
  </si>
  <si>
    <t>CAIXA INTERNA/EXTERNA DE MEDICAO PARA 1 MEDIDOR TRIFASICO, COM VISOR, EM CHAPA DE ACO 18 USG (PADRAO DA CONCESSIONARIA LOCAL)</t>
  </si>
  <si>
    <t xml:space="preserve"> 00001094 </t>
  </si>
  <si>
    <t>ARMACAO VERTICAL COM HASTE E CONTRA-PINO, EM CHAPA DE ACO GALVANIZADO 3/16", COM 1 ESTRIBO, SEM ISOLADOR</t>
  </si>
  <si>
    <t xml:space="preserve"> 00003398 </t>
  </si>
  <si>
    <t>ISOLADOR DE PORCELANA, TIPO ROLDANA, DIMENSOES DE *72* X *72* MM, PARA USO EM BAIXA TENSAO</t>
  </si>
  <si>
    <t xml:space="preserve"> 00004346 </t>
  </si>
  <si>
    <t>PARAFUSO DE FERRO POLIDO, SEXTAVADO, COM ROSCA PARCIAL, DIAMETRO 5/8", COMPRIMENTO 6", COM PORCA E ARRUELA DE PRESSAO MEDIA</t>
  </si>
  <si>
    <t xml:space="preserve"> 00011267 </t>
  </si>
  <si>
    <t>ARRUELA LISA, REDONDA, DE LATAO POLIDO, DIAMETRO NOMINAL 5/8", DIAMETRO EXTERNO = 34 MM, DIAMETRO DO FURO = 17 MM, ESPESSURA = *2,5* MM</t>
  </si>
  <si>
    <t xml:space="preserve"> 00011864 </t>
  </si>
  <si>
    <t>CONECTOR METALICO TIPO PARAFUSO FENDIDO (SPLIT BOLT), PARA CABOS ATE 95 MM2</t>
  </si>
  <si>
    <t xml:space="preserve"> 00014153 </t>
  </si>
  <si>
    <t>FITA METALICA PERFURADA, L = *18* MM, ROLO DE 30 M, CARGA RECOMENDADA = *30* KGF</t>
  </si>
  <si>
    <t xml:space="preserve"> 00034643 </t>
  </si>
  <si>
    <t>CAIXA DE INSPECAO PARA ATERRAMENTO E PARA RAIOS, EM POLIPROPILENO,  DIAMETRO = 300 MM X ALTURA = 400 MM</t>
  </si>
  <si>
    <t xml:space="preserve"> 00039996 </t>
  </si>
  <si>
    <t>VERGALHAO ZINCADO ROSCA TOTAL, 1/4 " (6,3 MM)</t>
  </si>
  <si>
    <t xml:space="preserve"> 00039997 </t>
  </si>
  <si>
    <t>PORCA ZINCADA, SEXTAVADA, DIAMETRO 1/4"</t>
  </si>
  <si>
    <t xml:space="preserve"> 1.5 </t>
  </si>
  <si>
    <t xml:space="preserve"> 99059 </t>
  </si>
  <si>
    <t>SERT - SERVIÇOS TÉCNICOS</t>
  </si>
  <si>
    <t xml:space="preserve"> 00004417 </t>
  </si>
  <si>
    <t>SARRAFO NAO APARELHADO *2,5 X 7* CM, EM MACARANDUBA/MASSARANDUBA, ANGELIM, PEROBA-ROSA OU EQUIVALENTE DA REGIAO - BRUTA</t>
  </si>
  <si>
    <t xml:space="preserve"> 00004433 </t>
  </si>
  <si>
    <t>CAIBRO NAO APARELHADO *6 X 6* CM, EM MACARANDUBA/MASSARANDUBA, ANGELIM OU EQUIVALENTE DA REGIAO - BRUTA</t>
  </si>
  <si>
    <t xml:space="preserve"> 00005068 </t>
  </si>
  <si>
    <t>PREGO DE ACO POLIDO COM CABECA 17 X 21 (2 X 11)</t>
  </si>
  <si>
    <t xml:space="preserve"> 00007356 </t>
  </si>
  <si>
    <t>TINTA LATEX ACRILICA PREMIUM, COR BRANCO FOSCO</t>
  </si>
  <si>
    <t>L</t>
  </si>
  <si>
    <t xml:space="preserve"> 00010567 </t>
  </si>
  <si>
    <t>TABUA *2,5 X 23* CM EM PINUS, MISTA OU EQUIVALENTE DA REGIAO - BRUTA</t>
  </si>
  <si>
    <t xml:space="preserve"> 2.1.1 </t>
  </si>
  <si>
    <t xml:space="preserve"> 98525 </t>
  </si>
  <si>
    <t>URBA - URBANIZAÇÃO</t>
  </si>
  <si>
    <t xml:space="preserve"> 88441 </t>
  </si>
  <si>
    <t>JARDINEIRO COM ENCARGOS COMPLEMENTARES</t>
  </si>
  <si>
    <t xml:space="preserve"> 89031 </t>
  </si>
  <si>
    <t>TRATOR DE ESTEIRAS, POTÊNCIA 100 HP, PESO OPERACIONAL 9,4 T, COM LÂMINA 2,19 M3 - CHI DIURNO. AF_06/2014</t>
  </si>
  <si>
    <t xml:space="preserve"> 89032 </t>
  </si>
  <si>
    <t>TRATOR DE ESTEIRAS, POTÊNCIA 100 HP, PESO OPERACIONAL 9,4 T, COM LÂMINA 2,19 M3 - CHP DIURNO. AF_06/2014</t>
  </si>
  <si>
    <t xml:space="preserve"> 2.1.2 </t>
  </si>
  <si>
    <t xml:space="preserve"> 94306 </t>
  </si>
  <si>
    <t>MOVT - MOVIMENTO DE TERRA</t>
  </si>
  <si>
    <t xml:space="preserve"> 5631 </t>
  </si>
  <si>
    <t>ESCAVADEIRA HIDRÁULICA SOBRE ESTEIRAS, CAÇAMBA 0,80 M3, PESO OPERACIONAL 17 T, POTENCIA BRUTA 111 HP - CHP DIURNO. AF_06/2014</t>
  </si>
  <si>
    <t xml:space="preserve"> 5632 </t>
  </si>
  <si>
    <t>ESCAVADEIRA HIDRÁULICA SOBRE ESTEIRAS, CAÇAMBA 0,80 M3, PESO OPERACIONAL 17 T, POTENCIA BRUTA 111 HP - CHI DIURNO. AF_06/2014</t>
  </si>
  <si>
    <t xml:space="preserve"> 5901 </t>
  </si>
  <si>
    <t>CAMINHÃO PIPA 10.000 L TRUCADO, PESO BRUTO TOTAL 23.000 KG, CARGA ÚTIL MÁXIMA 15.935 KG, DISTÂNCIA ENTRE EIXOS 4,8 M, POTÊNCIA 230 CV, INCLUSIVE TANQUE DE AÇO PARA TRANSPORTE DE ÁGUA - CHP DIURNO. AF_06/2014</t>
  </si>
  <si>
    <t xml:space="preserve"> 5903 </t>
  </si>
  <si>
    <t>CAMINHÃO PIPA 10.000 L TRUCADO, PESO BRUTO TOTAL 23.000 KG, CARGA ÚTIL MÁXIMA 15.935 KG, DISTÂNCIA ENTRE EIXOS 4,8 M, POTÊNCIA 230 CV, INCLUSIVE TANQUE DE AÇO PARA TRANSPORTE DE ÁGUA - CHI DIURNO. AF_06/2014</t>
  </si>
  <si>
    <t xml:space="preserve"> 91533 </t>
  </si>
  <si>
    <t>COMPACTADOR DE SOLOS DE PERCUSSÃO (SOQUETE) COM MOTOR A GASOLINA 4 TEMPOS, POTÊNCIA 4 CV - CHP DIURNO. AF_08/2015</t>
  </si>
  <si>
    <t xml:space="preserve"> 00006079 </t>
  </si>
  <si>
    <t>ARGILA, ARGILA VERMELHA OU ARGILA ARENOSA (RETIRADA NA JAZIDA, SEM TRANSPORTE)</t>
  </si>
  <si>
    <t xml:space="preserve"> 2.1.3 </t>
  </si>
  <si>
    <t xml:space="preserve"> 96523 </t>
  </si>
  <si>
    <t xml:space="preserve"> 88309 </t>
  </si>
  <si>
    <t>PEDREIRO COM ENCARGOS COMPLEMENTARES</t>
  </si>
  <si>
    <t xml:space="preserve"> 2.1.4 </t>
  </si>
  <si>
    <t xml:space="preserve"> 101617 </t>
  </si>
  <si>
    <t xml:space="preserve"> 91534 </t>
  </si>
  <si>
    <t>COMPACTADOR DE SOLOS DE PERCUSSÃO (SOQUETE) COM MOTOR A GASOLINA 4 TEMPOS, POTÊNCIA 4 CV - CHI DIURNO. AF_08/2015</t>
  </si>
  <si>
    <t xml:space="preserve"> 2.1.5 </t>
  </si>
  <si>
    <t xml:space="preserve"> 93381 </t>
  </si>
  <si>
    <t xml:space="preserve"> 5678 </t>
  </si>
  <si>
    <t>RETROESCAVADEIRA SOBRE RODAS COM CARREGADEIRA, TRAÇÃO 4X4, POTÊNCIA LÍQ. 88 HP, CAÇAMBA CARREG. CAP. MÍN. 1 M3, CAÇAMBA RETRO CAP. 0,26 M3, PESO OPERACIONAL MÍN. 6.674 KG, PROFUNDIDADE ESCAVAÇÃO MÁX. 4,37 M - CHP DIURNO. AF_06/2014</t>
  </si>
  <si>
    <t xml:space="preserve"> 5679 </t>
  </si>
  <si>
    <t>RETROESCAVADEIRA SOBRE RODAS COM CARREGADEIRA, TRAÇÃO 4X4, POTÊNCIA LÍQ. 88 HP, CAÇAMBA CARREG. CAP. MÍN. 1 M3, CAÇAMBA RETRO CAP. 0,26 M3, PESO OPERACIONAL MÍN. 6.674 KG, PROFUNDIDADE ESCAVAÇÃO MÁX. 4,37 M - CHI DIURNO. AF_06/2014</t>
  </si>
  <si>
    <t xml:space="preserve"> 2.2.1 </t>
  </si>
  <si>
    <t xml:space="preserve"> 2.2.2 </t>
  </si>
  <si>
    <t xml:space="preserve"> 2.2.3 </t>
  </si>
  <si>
    <t xml:space="preserve"> 2.3.1 </t>
  </si>
  <si>
    <t xml:space="preserve"> 2.3.2 </t>
  </si>
  <si>
    <t xml:space="preserve"> 2.3.3 </t>
  </si>
  <si>
    <t xml:space="preserve"> 3.1.1 </t>
  </si>
  <si>
    <t xml:space="preserve"> 96619 </t>
  </si>
  <si>
    <t xml:space="preserve"> 94968 </t>
  </si>
  <si>
    <t>CONCRETO MAGRO PARA LASTRO, TRAÇO 1:4,5:4,5 (EM MASSA SECA DE CIMENTO/ AREIA MÉDIA/ BRITA 1) - PREPARO MECÂNICO COM BETONEIRA 600 L. AF_05/2021</t>
  </si>
  <si>
    <t xml:space="preserve"> 3.1.2 </t>
  </si>
  <si>
    <t xml:space="preserve"> 96534 </t>
  </si>
  <si>
    <t xml:space="preserve"> 00002692 </t>
  </si>
  <si>
    <t>DESMOLDANTE PROTETOR PARA FORMAS DE MADEIRA, DE BASE OLEOSA EMULSIONADA EM AGUA</t>
  </si>
  <si>
    <t xml:space="preserve"> 00004517 </t>
  </si>
  <si>
    <t>SARRAFO *2,5 X 7,5* CM EM PINUS, MISTA OU EQUIVALENTE DA REGIAO - BRUTA</t>
  </si>
  <si>
    <t xml:space="preserve"> 00005074 </t>
  </si>
  <si>
    <t>PREGO DE ACO POLIDO COM CABECA 15 X 18 (1 1/2 X 13)</t>
  </si>
  <si>
    <t xml:space="preserve"> 00006212 </t>
  </si>
  <si>
    <t>TABUA *2,5 X 30 CM EM PINUS, MISTA OU EQUIVALENTE DA REGIAO - BRUTA</t>
  </si>
  <si>
    <t xml:space="preserve"> 00040304 </t>
  </si>
  <si>
    <t>PREGO DE ACO POLIDO COM CABECA DUPLA 17 X 27 (2 1/2 X 11)</t>
  </si>
  <si>
    <t xml:space="preserve"> 3.1.3 </t>
  </si>
  <si>
    <t xml:space="preserve"> 104917 </t>
  </si>
  <si>
    <t xml:space="preserve"> 88238 </t>
  </si>
  <si>
    <t>AJUDANTE DE ARMADOR COM ENCARGOS COMPLEMENTARES</t>
  </si>
  <si>
    <t xml:space="preserve"> 88245 </t>
  </si>
  <si>
    <t>ARMADOR COM ENCARGOS COMPLEMENTARES</t>
  </si>
  <si>
    <t xml:space="preserve"> 92801 </t>
  </si>
  <si>
    <t>CORTE E DOBRA DE AÇO CA-50, DIÂMETRO DE 6,3 MM. AF_06/2022</t>
  </si>
  <si>
    <t xml:space="preserve"> 00039017 </t>
  </si>
  <si>
    <t>ESPACADOR / DISTANCIADOR CIRCULAR COM ENTRADA LATERAL, EM PLASTICO, PARA VERGALHAO *4,2 A 12,5* MM, COBRIMENTO 20 MM</t>
  </si>
  <si>
    <t xml:space="preserve"> 00043132 </t>
  </si>
  <si>
    <t>ARAME RECOZIDO 16 BWG, D = 1,65 MM (0,016 KG/M) OU 18 BWG, D = 1,25 MM (0,01 KG/M)</t>
  </si>
  <si>
    <t xml:space="preserve"> 3.1.4 </t>
  </si>
  <si>
    <t xml:space="preserve"> 104918 </t>
  </si>
  <si>
    <t xml:space="preserve"> 92802 </t>
  </si>
  <si>
    <t>CORTE E DOBRA DE AÇO CA-50, DIÂMETRO DE 8,0 MM. AF_06/2022</t>
  </si>
  <si>
    <t xml:space="preserve"> 3.1.5 </t>
  </si>
  <si>
    <t xml:space="preserve"> 104919 </t>
  </si>
  <si>
    <t xml:space="preserve"> 92803 </t>
  </si>
  <si>
    <t>CORTE E DOBRA DE AÇO CA-50, DIÂMETRO DE 10,0 MM. AF_06/2022</t>
  </si>
  <si>
    <t xml:space="preserve"> 3.1.6 </t>
  </si>
  <si>
    <t xml:space="preserve"> 104920 </t>
  </si>
  <si>
    <t xml:space="preserve"> 92804 </t>
  </si>
  <si>
    <t>CORTE E DOBRA DE AÇO CA-50, DIÂMETRO DE 12,5 MM. AF_06/2022</t>
  </si>
  <si>
    <t xml:space="preserve"> 3.1.7 </t>
  </si>
  <si>
    <t xml:space="preserve"> 92915 </t>
  </si>
  <si>
    <t xml:space="preserve"> 92800 </t>
  </si>
  <si>
    <t>CORTE E DOBRA DE AÇO CA-60, DIÂMETRO DE 5,0 MM. AF_06/2022</t>
  </si>
  <si>
    <t xml:space="preserve"> 3.1.8 </t>
  </si>
  <si>
    <t xml:space="preserve"> 96558 </t>
  </si>
  <si>
    <t xml:space="preserve"> 90586 </t>
  </si>
  <si>
    <t>VIBRADOR DE IMERSÃO, DIÂMETRO DE PONTEIRA 45MM, MOTOR ELÉTRICO TRIFÁSICO POTÊNCIA DE 2 CV - CHP DIURNO. AF_06/2015</t>
  </si>
  <si>
    <t xml:space="preserve"> 90587 </t>
  </si>
  <si>
    <t>VIBRADOR DE IMERSÃO, DIÂMETRO DE PONTEIRA 45MM, MOTOR ELÉTRICO TRIFÁSICO POTÊNCIA DE 2 CV - CHI DIURNO. AF_06/2015</t>
  </si>
  <si>
    <t xml:space="preserve"> 00001525 </t>
  </si>
  <si>
    <t>CONCRETO USINADO BOMBEAVEL, CLASSE DE RESISTENCIA C30, BRITA 0 E 1, SLUMP = 100 +/- 20 MM, COM BOMBEAMENTO (DISPONIBILIZACAO DE BOMBA), SEM O LANCAMENTO (NBR 8953)</t>
  </si>
  <si>
    <t xml:space="preserve"> 3.2.1 </t>
  </si>
  <si>
    <t xml:space="preserve"> 3.2.2 </t>
  </si>
  <si>
    <t xml:space="preserve"> 96616 </t>
  </si>
  <si>
    <t xml:space="preserve"> 3.2.3 </t>
  </si>
  <si>
    <t xml:space="preserve"> 3.2.4 </t>
  </si>
  <si>
    <t xml:space="preserve"> 3.2.5 </t>
  </si>
  <si>
    <t xml:space="preserve"> 3.2.6 </t>
  </si>
  <si>
    <t xml:space="preserve"> 3.2.7 </t>
  </si>
  <si>
    <t xml:space="preserve"> 96543 </t>
  </si>
  <si>
    <t xml:space="preserve"> 3.2.8 </t>
  </si>
  <si>
    <t xml:space="preserve"> 96557 </t>
  </si>
  <si>
    <t xml:space="preserve"> 3.3.1 </t>
  </si>
  <si>
    <t xml:space="preserve"> 100896 </t>
  </si>
  <si>
    <t xml:space="preserve"> 100973 </t>
  </si>
  <si>
    <t>CARGA, MANOBRA E DESCARGA DE SOLOS E MATERIAIS GRANULARES EM CAMINHÃO BASCULANTE 6 M³ - CARGA COM PÁ CARREGADEIRA (CAÇAMBA DE 1,7 A 2,8 M³ / 128 HP) E DESCARGA LIVRE (UNIDADE: M3). AF_07/2020</t>
  </si>
  <si>
    <t>TRAN - TRANSPORTES, CARGAS E DESCARGAS</t>
  </si>
  <si>
    <t xml:space="preserve"> 90680 </t>
  </si>
  <si>
    <t>PERFURATRIZ HIDRÁULICA SOBRE CAMINHÃO COM TRADO CURTO ACOPLADO, PROFUNDIDADE MÁXIMA DE 20 M, DIÂMETRO MÁXIMO DE 1500 MM, POTÊNCIA INSTALADA DE 137 HP, MESA ROTATIVA COM TORQUE MÁXIMO DE 30 KNM - CHP DIURNO. AF_06/2015</t>
  </si>
  <si>
    <t xml:space="preserve"> 90681 </t>
  </si>
  <si>
    <t>PERFURATRIZ HIDRÁULICA SOBRE CAMINHÃO COM TRADO CURTO ACOPLADO, PROFUNDIDADE MÁXIMA DE 20 M, DIÂMETRO MÁXIMO DE 1500 MM, POTÊNCIA INSTALADA DE 137 HP, MESA ROTATIVA COM TORQUE MÁXIMO DE 30 KNM - CHI DIURNO. AF_06/2015</t>
  </si>
  <si>
    <t xml:space="preserve"> 90778 </t>
  </si>
  <si>
    <t>ENGENHEIRO CIVIL DE OBRA PLENO COM ENCARGOS COMPLEMENTARES</t>
  </si>
  <si>
    <t xml:space="preserve"> 95578 </t>
  </si>
  <si>
    <t>MONTAGEM DE ARMADURA DE ESTACAS, DIÂMETRO = 12,5 MM. AF_09/2021_PS</t>
  </si>
  <si>
    <t xml:space="preserve"> 97913 </t>
  </si>
  <si>
    <t>TRANSPORTE COM CAMINHÃO BASCULANTE DE 6 M³, EM VIA URBANA EM REVESTIMENTO PRIMÁRIO (UNIDADE: M3XKM). AF_07/2020</t>
  </si>
  <si>
    <t>M3XKM</t>
  </si>
  <si>
    <t xml:space="preserve"> 00038405 </t>
  </si>
  <si>
    <t>CONCRETO USINADO BOMBEAVEL, CLASSE DE RESISTENCIA C25, COM BRITA 0 E 1, SLUMP = 130 +/- 20 MM, EXCLUI SERVICO DE BOMBEAMENTO (NBR 8953)</t>
  </si>
  <si>
    <t xml:space="preserve"> 3.3.2 </t>
  </si>
  <si>
    <t xml:space="preserve"> 95601 </t>
  </si>
  <si>
    <t xml:space="preserve"> 102274 </t>
  </si>
  <si>
    <t>MARTELO DEMOLIDOR ELÉTRICO, COM POTÊNCIA DE 2.000 W, 1.000 IMPACTOS POR MINUTO, PESO DE 30 KG -  CHI DIURNO. AF_01/2021</t>
  </si>
  <si>
    <t xml:space="preserve"> 102275 </t>
  </si>
  <si>
    <t>MARTELO DEMOLIDOR ELÉTRICO, COM POTÊNCIA DE 2.000 W, 1.000 IMPACTOS POR MINUTO, PESO DE 30 KG - CHP DIURNO. AF_01/2021</t>
  </si>
  <si>
    <t xml:space="preserve"> 3.3.3 </t>
  </si>
  <si>
    <t xml:space="preserve"> 3.3.4 </t>
  </si>
  <si>
    <t xml:space="preserve"> 96540 </t>
  </si>
  <si>
    <t xml:space="preserve"> 00001358 </t>
  </si>
  <si>
    <t>CHAPA/PAINEL DE MADEIRA COMPENSADA RESINADA (MADEIRITE RESINADO ROSA) PARA FORMA DE CONCRETO, DE 2200 x 1100 MM, E = 17 MM</t>
  </si>
  <si>
    <t xml:space="preserve"> 00005073 </t>
  </si>
  <si>
    <t>PREGO DE ACO POLIDO COM CABECA 17 X 24 (2 1/4 X 11)</t>
  </si>
  <si>
    <t xml:space="preserve"> 00020247 </t>
  </si>
  <si>
    <t>PREGO DE ACO POLIDO COM CABECA 15 X 15 (1 1/4 X 13)</t>
  </si>
  <si>
    <t xml:space="preserve"> 3.3.5 </t>
  </si>
  <si>
    <t xml:space="preserve"> 96546 </t>
  </si>
  <si>
    <t xml:space="preserve"> 3.3.6 </t>
  </si>
  <si>
    <t xml:space="preserve"> 3.3.7 </t>
  </si>
  <si>
    <t xml:space="preserve"> 104915 </t>
  </si>
  <si>
    <t xml:space="preserve"> 92798 </t>
  </si>
  <si>
    <t>CORTE E DOBRA DE AÇO CA-50, DIÂMETRO DE 25,0 MM. AF_06/2022</t>
  </si>
  <si>
    <t xml:space="preserve"> 3.3.8 </t>
  </si>
  <si>
    <t xml:space="preserve"> 3.3.9 </t>
  </si>
  <si>
    <t xml:space="preserve"> 3.4.1 </t>
  </si>
  <si>
    <t xml:space="preserve"> 3.4.2 </t>
  </si>
  <si>
    <t xml:space="preserve"> 3.4.3 </t>
  </si>
  <si>
    <t xml:space="preserve"> 3.4.4 </t>
  </si>
  <si>
    <t xml:space="preserve"> 103797 </t>
  </si>
  <si>
    <t xml:space="preserve"> 3.4.5 </t>
  </si>
  <si>
    <t xml:space="preserve"> 3.5.1 </t>
  </si>
  <si>
    <t xml:space="preserve"> 3.5.2 </t>
  </si>
  <si>
    <t xml:space="preserve"> 96542 </t>
  </si>
  <si>
    <t xml:space="preserve"> 3.5.3 </t>
  </si>
  <si>
    <t xml:space="preserve"> 3.5.4 </t>
  </si>
  <si>
    <t xml:space="preserve"> 4.1.1 </t>
  </si>
  <si>
    <t xml:space="preserve"> 92443 </t>
  </si>
  <si>
    <t xml:space="preserve"> 92264 </t>
  </si>
  <si>
    <t>FABRICAÇÃO DE FÔRMA PARA PILARES E ESTRUTURAS SIMILARES, EM CHAPA DE MADEIRA COMPENSADA PLASTIFICADA, E = 18 MM. AF_09/2020</t>
  </si>
  <si>
    <t xml:space="preserve"> 00040271 </t>
  </si>
  <si>
    <t>LOCACAO DE APRUMADOR METALICO DE PILAR, COM ALTURA E ANGULO REGULAVEIS, EXTENSAO DE *1,50* A *2,80* M</t>
  </si>
  <si>
    <t>Equipamento</t>
  </si>
  <si>
    <t>UNXMES</t>
  </si>
  <si>
    <t xml:space="preserve"> 00040275 </t>
  </si>
  <si>
    <t>LOCACAO DE VIGA SANDUICHE METALICA VAZADA PARA TRAVAMENTO DE PILARES, ALTURA DE *8* CM, LARGURA DE *6* CM E EXTENSAO DE 2 M</t>
  </si>
  <si>
    <t xml:space="preserve"> 00040287 </t>
  </si>
  <si>
    <t>LOCACAO DE BARRA DE ANCORAGEM DE 0,80 A 1,20 M DE EXTENSAO, COM ROSCA DE 5/8", INCLUINDO PORCA E FLANGE</t>
  </si>
  <si>
    <t>MES</t>
  </si>
  <si>
    <t xml:space="preserve"> 4.1.2 </t>
  </si>
  <si>
    <t xml:space="preserve"> 92762 </t>
  </si>
  <si>
    <t xml:space="preserve"> 4.1.3 </t>
  </si>
  <si>
    <t xml:space="preserve"> 92763 </t>
  </si>
  <si>
    <t xml:space="preserve"> 4.1.4 </t>
  </si>
  <si>
    <t xml:space="preserve"> 92759 </t>
  </si>
  <si>
    <t xml:space="preserve"> 4.1.5 </t>
  </si>
  <si>
    <t xml:space="preserve"> 103672 </t>
  </si>
  <si>
    <t xml:space="preserve"> 00001527 </t>
  </si>
  <si>
    <t>CONCRETO USINADO BOMBEAVEL, CLASSE DE RESISTENCIA C25, BRITA 0 E 1, SLUMP = 100 +/- 20 MM, COM BOMBEAMENTO (DISPONIBILIZACAO DE BOMBA), SEM O LANCAMENTO (NBR 8953)</t>
  </si>
  <si>
    <t xml:space="preserve"> 4.2.1 </t>
  </si>
  <si>
    <t xml:space="preserve"> 4.2.2 </t>
  </si>
  <si>
    <t xml:space="preserve"> 92761 </t>
  </si>
  <si>
    <t xml:space="preserve"> 4.2.3 </t>
  </si>
  <si>
    <t xml:space="preserve"> 4.2.4 </t>
  </si>
  <si>
    <t xml:space="preserve"> 4.2.5 </t>
  </si>
  <si>
    <t xml:space="preserve"> 103675 </t>
  </si>
  <si>
    <t xml:space="preserve"> 4.3.1 </t>
  </si>
  <si>
    <t xml:space="preserve"> 93184 </t>
  </si>
  <si>
    <t xml:space="preserve"> 87294 </t>
  </si>
  <si>
    <t>ARGAMASSA TRAÇO 1:2:9 (EM VOLUME DE CIMENTO, CAL E AREIA MÉDIA ÚMIDA) PARA EMBOÇO/MASSA ÚNICA/ASSENTAMENTO DE ALVENARIA DE VEDAÇÃO, PREPARO MECÂNICO COM BETONEIRA 600 L. AF_08/2019</t>
  </si>
  <si>
    <t xml:space="preserve"> 92270 </t>
  </si>
  <si>
    <t>FABRICAÇÃO DE FÔRMA PARA VIGAS, COM MADEIRA SERRADA, E = 25 MM. AF_09/2020</t>
  </si>
  <si>
    <t xml:space="preserve"> 94964 </t>
  </si>
  <si>
    <t>CONCRETO FCK = 20MPA, TRAÇO 1:2,7:3 (EM MASSA SECA DE CIMENTO/ AREIA MÉDIA/ BRITA 1) - PREPARO MECÂNICO COM BETONEIRA 400 L. AF_05/2021</t>
  </si>
  <si>
    <t xml:space="preserve"> 4.4.1 </t>
  </si>
  <si>
    <t xml:space="preserve"> 4.4.2 </t>
  </si>
  <si>
    <t xml:space="preserve"> 4.4.3 </t>
  </si>
  <si>
    <t xml:space="preserve"> 4.4.4 </t>
  </si>
  <si>
    <t xml:space="preserve"> 4.5.1 </t>
  </si>
  <si>
    <t xml:space="preserve"> 4.5.2 </t>
  </si>
  <si>
    <t xml:space="preserve"> 92760 </t>
  </si>
  <si>
    <t xml:space="preserve"> 4.5.3 </t>
  </si>
  <si>
    <t xml:space="preserve"> 4.5.4 </t>
  </si>
  <si>
    <t xml:space="preserve"> 4.5.5 </t>
  </si>
  <si>
    <t xml:space="preserve"> 4.5.6 </t>
  </si>
  <si>
    <t xml:space="preserve"> 4.6.1 </t>
  </si>
  <si>
    <t xml:space="preserve"> 100775 </t>
  </si>
  <si>
    <t xml:space="preserve"> 100716 </t>
  </si>
  <si>
    <t>JATEAMENTO ABRASIVO COM GRANALHA DE AÇO EM PERFIL METÁLICO EM FÁBRICA. AF_01/2020</t>
  </si>
  <si>
    <t xml:space="preserve"> 100719 </t>
  </si>
  <si>
    <t>PINTURA COM TINTA ALQUÍDICA DE FUNDO (TIPO ZARCÃO) PULVERIZADA SOBRE PERFIL METÁLICO EXECUTADO EM FÁBRICA (POR DEMÃO). AF_01/2020_PE</t>
  </si>
  <si>
    <t xml:space="preserve"> 88240 </t>
  </si>
  <si>
    <t>AJUDANTE DE ESTRUTURA METÁLICA COM ENCARGOS COMPLEMENTARES</t>
  </si>
  <si>
    <t xml:space="preserve"> 88278 </t>
  </si>
  <si>
    <t>MONTADOR DE ESTRUTURA METÁLICA COM ENCARGOS COMPLEMENTARES</t>
  </si>
  <si>
    <t xml:space="preserve"> 88317 </t>
  </si>
  <si>
    <t>SOLDADOR COM ENCARGOS COMPLEMENTARES</t>
  </si>
  <si>
    <t xml:space="preserve"> 93287 </t>
  </si>
  <si>
    <t>GUINDASTE HIDRÁULICO AUTOPROPELIDO, COM LANÇA TELESCÓPICA 40 M, CAPACIDADE MÁXIMA 60 T, POTÊNCIA 260 KW - CHP DIURNO. AF_03/2016</t>
  </si>
  <si>
    <t xml:space="preserve"> 93288 </t>
  </si>
  <si>
    <t>GUINDASTE HIDRÁULICO AUTOPROPELIDO, COM LANÇA TELESCÓPICA 40 M, CAPACIDADE MÁXIMA 60 T, POTÊNCIA 260 KW - CHI DIURNO. AF_03/2016</t>
  </si>
  <si>
    <t xml:space="preserve"> 00001332 </t>
  </si>
  <si>
    <t>CHAPA DE ACO GROSSA, ASTM A36, E = 3/8 " (9,53 MM) 74,69 KG/M2</t>
  </si>
  <si>
    <t xml:space="preserve"> 00001333 </t>
  </si>
  <si>
    <t>CHAPA DE ACO GROSSA, ASTM A36, E = 1/2 " (12,70 MM) 99,59 KG/M2</t>
  </si>
  <si>
    <t xml:space="preserve"> 00004777 </t>
  </si>
  <si>
    <t>CANTONEIRA ACO ABAS IGUAIS (QUALQUER BITOLA), ESPESSURA ENTRE 1/8" E 1/4"</t>
  </si>
  <si>
    <t xml:space="preserve"> 00010966 </t>
  </si>
  <si>
    <t>PERFIL "U" SIMPLES, EM CHAPA DOBRADA DE ACO LAMINADO, E = 8 MM, H = 150 MM, L = 75 MM (16,97 KG/M)</t>
  </si>
  <si>
    <t xml:space="preserve"> 00010997 </t>
  </si>
  <si>
    <t>ELETRODO REVESTIDO AWS - E7018, DIAMETRO IGUAL A 4,00 MM</t>
  </si>
  <si>
    <t xml:space="preserve"> 4.7.1.1 </t>
  </si>
  <si>
    <t xml:space="preserve"> 97083 </t>
  </si>
  <si>
    <t xml:space="preserve"> 95264 </t>
  </si>
  <si>
    <t>COMPACTADOR DE SOLOS DE PERCUSÃO (SOQUETE) COM MOTOR A GASOLINA, POTÊNCIA 3 CV - CHP DIURNO. AF_09/2016</t>
  </si>
  <si>
    <t xml:space="preserve"> 95265 </t>
  </si>
  <si>
    <t>COMPACTADOR DE SOLOS DE PERCUSÃO (SOQUETE) COM MOTOR A GASOLINA, POTÊNCIA 3 CV - CHI DIURNO. AF_09/2016</t>
  </si>
  <si>
    <t xml:space="preserve"> 4.7.1.2 </t>
  </si>
  <si>
    <t xml:space="preserve"> 96622 </t>
  </si>
  <si>
    <t xml:space="preserve"> 91277 </t>
  </si>
  <si>
    <t>PLACA VIBRATÓRIA REVERSÍVEL COM MOTOR 4 TEMPOS A GASOLINA, FORÇA CENTRÍFUGA DE 25 KN (2500 KGF), POTÊNCIA 5,5 CV - CHP DIURNO. AF_08/2015</t>
  </si>
  <si>
    <t xml:space="preserve"> 91278 </t>
  </si>
  <si>
    <t>PLACA VIBRATÓRIA REVERSÍVEL COM MOTOR 4 TEMPOS A GASOLINA, FORÇA CENTRÍFUGA DE 25 KN (2500 KGF), POTÊNCIA 5,5 CV - CHI DIURNO. AF_08/2015</t>
  </si>
  <si>
    <t xml:space="preserve"> 00004718 </t>
  </si>
  <si>
    <t>PEDRA BRITADA N. 2 (19 A 38 MM) POSTO PEDREIRA/FORNECEDOR, SEM FRETE</t>
  </si>
  <si>
    <t xml:space="preserve"> 4.7.1.3 </t>
  </si>
  <si>
    <t xml:space="preserve"> 97087 </t>
  </si>
  <si>
    <t xml:space="preserve"> 00042408 </t>
  </si>
  <si>
    <t>LONA PLASTICA EXTRA FORTE PRETA, E = 200 MICRA</t>
  </si>
  <si>
    <t xml:space="preserve"> 4.7.1.4 </t>
  </si>
  <si>
    <t xml:space="preserve"> 94991 </t>
  </si>
  <si>
    <t>PISO - PISOS</t>
  </si>
  <si>
    <t xml:space="preserve"> 00034492 </t>
  </si>
  <si>
    <t>CONCRETO USINADO BOMBEAVEL, CLASSE DE RESISTENCIA C20, COM BRITA 0 E 1, SLUMP = 100 +/- 20 MM, EXCLUI SERVICO DE BOMBEAMENTO (NBR 8953)</t>
  </si>
  <si>
    <t xml:space="preserve"> 4.7.2.1 </t>
  </si>
  <si>
    <t xml:space="preserve"> 4.7.2.2 </t>
  </si>
  <si>
    <t xml:space="preserve"> 4.7.2.3 </t>
  </si>
  <si>
    <t xml:space="preserve"> 4.7.2.4 </t>
  </si>
  <si>
    <t xml:space="preserve"> 5.1.1 </t>
  </si>
  <si>
    <t xml:space="preserve"> 101161 </t>
  </si>
  <si>
    <t>PARE - PAREDES/PAINEIS</t>
  </si>
  <si>
    <t xml:space="preserve"> 100489 </t>
  </si>
  <si>
    <t>ARGAMASSA TRAÇO 1:3 (EM VOLUME DE CIMENTO E AREIA MÉDIA ÚMIDA), PREPARO MECÂNICO COM BETONEIRA 600 L. AF_08/2019</t>
  </si>
  <si>
    <t xml:space="preserve"> 00000665 </t>
  </si>
  <si>
    <t>ELEMENTO VAZADO DE CONCRETO, QUADRICULADO, 16 FUROS *50 X 50 X 7* CM</t>
  </si>
  <si>
    <t xml:space="preserve"> 5.2.1 </t>
  </si>
  <si>
    <t xml:space="preserve"> 103322 </t>
  </si>
  <si>
    <t xml:space="preserve"> 87292 </t>
  </si>
  <si>
    <t>ARGAMASSA TRAÇO 1:2:8 (EM VOLUME DE CIMENTO, CAL E AREIA MÉDIA ÚMIDA) PARA EMBOÇO/MASSA ÚNICA/ASSENTAMENTO DE ALVENARIA DE VEDAÇÃO, PREPARO MECÂNICO COM BETONEIRA 400 L. AF_08/2019</t>
  </si>
  <si>
    <t xml:space="preserve"> 00034557 </t>
  </si>
  <si>
    <t>TELA DE ACO SOLDADA GALVANIZADA/ZINCADA PARA ALVENARIA, FIO D = *1,20 A 1,70* MM, MALHA 15 X 15 MM, (C X L) *50 X 7,5* CM</t>
  </si>
  <si>
    <t xml:space="preserve"> 00037395 </t>
  </si>
  <si>
    <t>PINO DE ACO COM FURO, HASTE = 27 MM (ACAO DIRETA)</t>
  </si>
  <si>
    <t>CENTO</t>
  </si>
  <si>
    <t xml:space="preserve"> 00037592 </t>
  </si>
  <si>
    <t>BLOCO CERAMICO / TIJOLO VAZADO PARA ALVENARIA DE VEDACAO, FUROS NA VERTICAL DE 9 X 19 X 39 CM (L X A X C)</t>
  </si>
  <si>
    <t xml:space="preserve"> 5.2.2 </t>
  </si>
  <si>
    <t xml:space="preserve"> 103328 </t>
  </si>
  <si>
    <t xml:space="preserve"> 00007271 </t>
  </si>
  <si>
    <t>BLOCO CERAMICO / TIJOLO VAZADO PARA ALVENARIA DE VEDACAO, 8 FUROS NA HORIZONTAL DE 9 X 19 X 19 CM (L X A X C)</t>
  </si>
  <si>
    <t xml:space="preserve"> 5.2.3 </t>
  </si>
  <si>
    <t xml:space="preserve"> 103324 </t>
  </si>
  <si>
    <t xml:space="preserve"> 00034547 </t>
  </si>
  <si>
    <t>TELA DE ACO SOLDADA GALVANIZADA/ZINCADA PARA ALVENARIA, FIO  D = *1,20 A 1,70* MM, MALHA 15 X 15 MM, (C X L) *50 X 12* CM</t>
  </si>
  <si>
    <t xml:space="preserve"> 00037593 </t>
  </si>
  <si>
    <t>BLOCO CERAMICO / TIJOLO VAZADO PARA ALVENARIA DE VEDACAO, FUROS NA VERTICAL DE 14 X 19 X 39 CM (L X A X C)</t>
  </si>
  <si>
    <t xml:space="preserve"> 5.2.4 </t>
  </si>
  <si>
    <t xml:space="preserve"> 101159 </t>
  </si>
  <si>
    <t xml:space="preserve"> 00007258 </t>
  </si>
  <si>
    <t>TIJOLO CERAMICO MACICO COMUM DE *5 X 10 X 20* CM (L X A X C)</t>
  </si>
  <si>
    <t xml:space="preserve"> 5.2.5 </t>
  </si>
  <si>
    <t xml:space="preserve"> 93201 </t>
  </si>
  <si>
    <t xml:space="preserve"> 5.3.1 </t>
  </si>
  <si>
    <t xml:space="preserve"> 5.4.1 </t>
  </si>
  <si>
    <t xml:space="preserve"> 102253 </t>
  </si>
  <si>
    <t xml:space="preserve"> 88274 </t>
  </si>
  <si>
    <t>MARMORISTA/GRANITEIRO COM ENCARGOS COMPLEMENTARES</t>
  </si>
  <si>
    <t xml:space="preserve"> 00000131 </t>
  </si>
  <si>
    <t>ADESIVO ESTRUTURAL A BASE DE RESINA EPOXI, BICOMPONENTE, PASTOSO (TIXOTROPICO)</t>
  </si>
  <si>
    <t xml:space="preserve"> 00037596 </t>
  </si>
  <si>
    <t>ARGAMASSA COLANTE TIPO AC III E</t>
  </si>
  <si>
    <t xml:space="preserve"> 00044476 </t>
  </si>
  <si>
    <t>DIVISORIA EM GRANITO, COM DUAS FACES POLIDAS, TIPO ANDORINHA/ QUARTZ/ CASTELO/ CORUMBA OU OUTROS EQUIVALENTES DA REGIAO, E=  *3,0*  CM</t>
  </si>
  <si>
    <t xml:space="preserve"> 5.4.3 </t>
  </si>
  <si>
    <t xml:space="preserve"> 96370 </t>
  </si>
  <si>
    <t xml:space="preserve"> 00037586 </t>
  </si>
  <si>
    <t>PINO DE ACO COM ARRUELA CONICA, DIAMETRO ARRUELA = *23* MM E COMP HASTE = *27* MM (ACAO INDIRETA)</t>
  </si>
  <si>
    <t xml:space="preserve"> 00039413 </t>
  </si>
  <si>
    <t>PLACA / CHAPA DE GESSO ACARTONADO, STANDARD (ST), COR BRANCA, E = 12,5 MM, 1200 X 2400 MM (L X C)</t>
  </si>
  <si>
    <t xml:space="preserve"> 00039419 </t>
  </si>
  <si>
    <t>PERFIL GUIA, FORMATO U, EM ACO ZINCADO, PARA ESTRUTURA PAREDE DRYWALL, E = 0,5 MM, 70 X 3000 MM (L X C)</t>
  </si>
  <si>
    <t xml:space="preserve"> 00039422 </t>
  </si>
  <si>
    <t>PERFIL MONTANTE, FORMATO C, EM ACO ZINCADO, PARA ESTRUTURA PAREDE DRYWALL, E = 0,5 MM, 70 X 3000 MM (L X C)</t>
  </si>
  <si>
    <t xml:space="preserve"> 00039431 </t>
  </si>
  <si>
    <t>FITA DE PAPEL MICROPERFURADO, 50 X 150 MM, PARA TRATAMENTO DE JUNTAS DE CHAPA DE GESSO PARA DRYWALL</t>
  </si>
  <si>
    <t xml:space="preserve"> 00039432 </t>
  </si>
  <si>
    <t>FITA DE PAPEL REFORCADA COM LAMINA DE METAL PARA REFORCO DE CANTOS DE CHAPA DE GESSO PARA DRYWALL</t>
  </si>
  <si>
    <t xml:space="preserve"> 00039434 </t>
  </si>
  <si>
    <t>MASSA DE REJUNTE EM PO PARA DRYWALL, A BASE DE GESSO, SECAGEM RAPIDA, PARA TRATAMENTO DE JUNTAS DE CHAPA DE GESSO (NECESSITA ADICAO DE AGUA)</t>
  </si>
  <si>
    <t xml:space="preserve"> 00039435 </t>
  </si>
  <si>
    <t>PARAFUSO DRY WALL, EM ACO FOSFATIZADO, CABECA TROMBETA E PONTA AGULHA (TA), COMPRIMENTO 25 MM</t>
  </si>
  <si>
    <t xml:space="preserve"> 00039443 </t>
  </si>
  <si>
    <t>PARAFUSO DRY WALL, EM ACO ZINCADO, CABECA LENTILHA E PONTA BROCA (LB), LARGURA 4,2 MM, COMPRIMENTO 13 MM</t>
  </si>
  <si>
    <t xml:space="preserve"> 6.2.1 </t>
  </si>
  <si>
    <t xml:space="preserve"> 100705 </t>
  </si>
  <si>
    <t>ESQV - ESQUADRIAS/FERRAGENS/VIDROS</t>
  </si>
  <si>
    <t xml:space="preserve"> 88261 </t>
  </si>
  <si>
    <t>CARPINTEIRO DE ESQUADRIA COM ENCARGOS COMPLEMENTARES</t>
  </si>
  <si>
    <t xml:space="preserve"> 00011457 </t>
  </si>
  <si>
    <t>TARJETA LIVRE / OCUPADO PARA PORTA DE BANHEIRO, CORPO EM ZAMAC E ESPELHO EM LATAO</t>
  </si>
  <si>
    <t xml:space="preserve"> 6.2.2 </t>
  </si>
  <si>
    <t xml:space="preserve"> 100866 </t>
  </si>
  <si>
    <t>INHI - INSTALAÇÕES HIDROS SANITÁRIAS</t>
  </si>
  <si>
    <t xml:space="preserve"> 88267 </t>
  </si>
  <si>
    <t>ENCANADOR OU BOMBEIRO HIDRÁULICO COM ENCARGOS COMPLEMENTARES</t>
  </si>
  <si>
    <t xml:space="preserve"> 00004351 </t>
  </si>
  <si>
    <t>PARAFUSO NIQUELADO 3 1/2" COM ACABAMENTO CROMADO PARA FIXAR PECA SANITARIA, INCLUI PORCA CEGA, ARRUELA E BUCHA DE NYLON TAMANHO S-8</t>
  </si>
  <si>
    <t xml:space="preserve"> 00036204 </t>
  </si>
  <si>
    <t>BARRA DE APOIO RETA, EM ACO INOX POLIDO, COMPRIMENTO 60CM, DIAMETRO MINIMO 3 CM</t>
  </si>
  <si>
    <t xml:space="preserve"> 7.2 </t>
  </si>
  <si>
    <t xml:space="preserve"> 94229 </t>
  </si>
  <si>
    <t>COBE - COBERTURA</t>
  </si>
  <si>
    <t xml:space="preserve"> 88323 </t>
  </si>
  <si>
    <t>TELHADISTA COM ENCARGOS COMPLEMENTARES</t>
  </si>
  <si>
    <t xml:space="preserve"> 93281 </t>
  </si>
  <si>
    <t>GUINCHO ELÉTRICO DE COLUNA, CAPACIDADE 400 KG, COM MOTO FREIO, MOTOR TRIFÁSICO DE 1,25 CV - CHP DIURNO. AF_03/2016</t>
  </si>
  <si>
    <t xml:space="preserve"> 93282 </t>
  </si>
  <si>
    <t>GUINCHO ELÉTRICO DE COLUNA, CAPACIDADE 400 KG, COM MOTO FREIO, MOTOR TRIFÁSICO DE 1,25 CV - CHI DIURNO. AF_03/2016</t>
  </si>
  <si>
    <t xml:space="preserve"> 00000142 </t>
  </si>
  <si>
    <t>SELANTE ELASTICO MONOCOMPONENTE A BASE DE POLIURETANO (PU) PARA JUNTAS DIVERSAS</t>
  </si>
  <si>
    <t>310ML</t>
  </si>
  <si>
    <t xml:space="preserve"> 00005104 </t>
  </si>
  <si>
    <t>REBITE DE REPUXO EM ALUMINIO VAZADO, DIAMETRO 3,2 X 8 MM DE COMPRIMENTO (1KG = 1025 UNIDADES)</t>
  </si>
  <si>
    <t xml:space="preserve"> 00013388 </t>
  </si>
  <si>
    <t>SOLDA EM BARRA DE ESTANHO-CHUMBO 50/50</t>
  </si>
  <si>
    <t xml:space="preserve"> 00040784 </t>
  </si>
  <si>
    <t>CALHA QUADRADA DE CHAPA DE ACO GALVANIZADA NUM 24, CORTE 100 CM</t>
  </si>
  <si>
    <t xml:space="preserve"> 9.1.1 </t>
  </si>
  <si>
    <t xml:space="preserve"> 87878 </t>
  </si>
  <si>
    <t>REVE - REVESTIMENTO E TRATAMENTO DE SUPERFÍCIES</t>
  </si>
  <si>
    <t xml:space="preserve"> 87377 </t>
  </si>
  <si>
    <t>ARGAMASSA TRAÇO 1:3 (EM VOLUME DE CIMENTO E AREIA GROSSA ÚMIDA) PARA CHAPISCO CONVENCIONAL, PREPARO MANUAL. AF_08/2019</t>
  </si>
  <si>
    <t xml:space="preserve"> 9.1.2 </t>
  </si>
  <si>
    <t xml:space="preserve"> 87535 </t>
  </si>
  <si>
    <t xml:space="preserve"> 9.1.3 </t>
  </si>
  <si>
    <t xml:space="preserve"> 87792 </t>
  </si>
  <si>
    <t xml:space="preserve"> 00037411 </t>
  </si>
  <si>
    <t>TELA DE ACO SOLDADA GALVANIZADA/ZINCADA PARA ALVENARIA, FIO D = *1,24 MM, MALHA 25 X 25 MM</t>
  </si>
  <si>
    <t xml:space="preserve"> 9.1.4 </t>
  </si>
  <si>
    <t xml:space="preserve"> 87543 </t>
  </si>
  <si>
    <t xml:space="preserve"> 87407 </t>
  </si>
  <si>
    <t>ARGAMASSA INDUSTRIALIZADA PARA REVESTIMENTOS, MISTURA E PROJEÇÃO DE 1,5 M³/H DE ARGAMASSA. AF_08/2019</t>
  </si>
  <si>
    <t xml:space="preserve"> 9.1.5 </t>
  </si>
  <si>
    <t xml:space="preserve"> 87273 </t>
  </si>
  <si>
    <t xml:space="preserve"> 88256 </t>
  </si>
  <si>
    <t>AZULEJISTA OU LADRILHISTA COM ENCARGOS COMPLEMENTARES</t>
  </si>
  <si>
    <t xml:space="preserve"> 00000536 </t>
  </si>
  <si>
    <t>REVESTIMENTO EM CERAMICA ESMALTADA EXTRA, PEI MENOR OU IGUAL A 3, FORMATO MENOR OU IGUAL A 2025 CM2</t>
  </si>
  <si>
    <t xml:space="preserve"> 00001381 </t>
  </si>
  <si>
    <t>ARGAMASSA COLANTE AC I PARA CERAMICAS</t>
  </si>
  <si>
    <t xml:space="preserve"> 00034357 </t>
  </si>
  <si>
    <t>REJUNTE CIMENTICIO, QUALQUER COR</t>
  </si>
  <si>
    <t xml:space="preserve"> 9.1.11 </t>
  </si>
  <si>
    <t xml:space="preserve"> 96114 </t>
  </si>
  <si>
    <t xml:space="preserve"> 00039427 </t>
  </si>
  <si>
    <t>PERFIL CANALETA, FORMATO C, EM ACO ZINCADO, PARA ESTRUTURA FORRO DRYWALL, E = 0,5 MM, *46 X 18* (L X H), COMPRIMENTO 3 M</t>
  </si>
  <si>
    <t xml:space="preserve"> 00039430 </t>
  </si>
  <si>
    <t>PENDURAL OU PRESILHA REGULADORA, EM ACO GALVANIZADO, COM CORPO, MOLA E REBITE, PARA PERFIL TIPO CANALETA DE ESTRUTURA EM FORROS DRYWALL</t>
  </si>
  <si>
    <t xml:space="preserve"> 00040547 </t>
  </si>
  <si>
    <t>PARAFUSO ZINCADO, AUTOBROCANTE, FLANGEADO, 4,2 MM X 19 MM</t>
  </si>
  <si>
    <t xml:space="preserve"> 00043131 </t>
  </si>
  <si>
    <t>ARAME GALVANIZADO 6 BWG, D = 5,16 MM (0,157 KG/M), OU 8 BWG, D = 4,19 MM (0,101 KG/M), OU 10 BWG, D = 3,40 MM (0,0713 KG/M)</t>
  </si>
  <si>
    <t xml:space="preserve"> 9.2.1 </t>
  </si>
  <si>
    <t xml:space="preserve"> 9.2.2 </t>
  </si>
  <si>
    <t xml:space="preserve"> 10.1.2 </t>
  </si>
  <si>
    <t xml:space="preserve"> 98680 </t>
  </si>
  <si>
    <t xml:space="preserve"> 87298 </t>
  </si>
  <si>
    <t>ARGAMASSA TRAÇO 1:3 (EM VOLUME DE CIMENTO E AREIA MÉDIA ÚMIDA) PARA CONTRAPISO, PREPARO MECÂNICO COM BETONEIRA 400 L. AF_08/2019</t>
  </si>
  <si>
    <t xml:space="preserve"> 00001379 </t>
  </si>
  <si>
    <t>CIMENTO PORTLAND COMPOSTO CP II-32</t>
  </si>
  <si>
    <t xml:space="preserve"> 00003671 </t>
  </si>
  <si>
    <t>JUNTA PLASTICA DE DILATACAO PARA PISOS, COR CINZA, 17 X 3 MM (ALTURA X ESPESSURA)</t>
  </si>
  <si>
    <t xml:space="preserve"> 10.1.3 </t>
  </si>
  <si>
    <t xml:space="preserve"> 87755 </t>
  </si>
  <si>
    <t xml:space="preserve"> 87301 </t>
  </si>
  <si>
    <t>ARGAMASSA TRAÇO 1:4 (EM VOLUME DE CIMENTO E AREIA MÉDIA ÚMIDA) PARA CONTRAPISO, PREPARO MECÂNICO COM BETONEIRA 400 L. AF_08/2019</t>
  </si>
  <si>
    <t xml:space="preserve"> 10.1.4 </t>
  </si>
  <si>
    <t xml:space="preserve"> 87257 </t>
  </si>
  <si>
    <t xml:space="preserve"> 00001292 </t>
  </si>
  <si>
    <t>PISO EM CERAMICA ESMALTADA EXTRA, COR LISA, PEI MAIOR OU IGUAL A 4, FORMATO MAIOR QUE 2025 CM2</t>
  </si>
  <si>
    <t xml:space="preserve"> 10.1.5 </t>
  </si>
  <si>
    <t xml:space="preserve"> 87251 </t>
  </si>
  <si>
    <t xml:space="preserve"> 00001287 </t>
  </si>
  <si>
    <t>PISO EM CERAMICA ESMALTADA EXTRA, COR LISA, PEI MAIOR OU IGUAL A 4, FORMATO MENOR OU IGUAL A 2025 CM2</t>
  </si>
  <si>
    <t xml:space="preserve"> 10.1.8 </t>
  </si>
  <si>
    <t xml:space="preserve"> 88650 </t>
  </si>
  <si>
    <t xml:space="preserve"> 10.1.9 </t>
  </si>
  <si>
    <t xml:space="preserve"> 98688 </t>
  </si>
  <si>
    <t xml:space="preserve"> 00004791 </t>
  </si>
  <si>
    <t>ADESIVO ACRILICO DE BASE AQUOSA / COLA DE CONTATO</t>
  </si>
  <si>
    <t xml:space="preserve"> 00039829 </t>
  </si>
  <si>
    <t>RODAPE EM POLIESTIRENO, BRANCO, H = *5* CM, E = *1,5* CM</t>
  </si>
  <si>
    <t xml:space="preserve"> 10.1.10 </t>
  </si>
  <si>
    <t xml:space="preserve"> 98689 </t>
  </si>
  <si>
    <t xml:space="preserve"> 00020232 </t>
  </si>
  <si>
    <t>SOLEIRA EM GRANITO, POLIDO, TIPO ANDORINHA/ QUARTZ/ CASTELO/ CORUMBA OU OUTROS EQUIVALENTES DA REGIAO, L= *15* CM, E=  *2,0* CM</t>
  </si>
  <si>
    <t xml:space="preserve"> 00037595 </t>
  </si>
  <si>
    <t>ARGAMASSA COLANTE TIPO AC III</t>
  </si>
  <si>
    <t xml:space="preserve"> 10.1.12 </t>
  </si>
  <si>
    <t xml:space="preserve"> 102494 </t>
  </si>
  <si>
    <t xml:space="preserve"> 88310 </t>
  </si>
  <si>
    <t>PINTOR COM ENCARGOS COMPLEMENTARES</t>
  </si>
  <si>
    <t xml:space="preserve"> 00005330 </t>
  </si>
  <si>
    <t>DILUENTE EPOXI</t>
  </si>
  <si>
    <t xml:space="preserve"> 00007304 </t>
  </si>
  <si>
    <t>TINTA EPOXI BASE AGUA PREMIUM, BRANCA</t>
  </si>
  <si>
    <t xml:space="preserve"> 00012815 </t>
  </si>
  <si>
    <t>FITA CREPE ROLO DE 25 MM X 50 M</t>
  </si>
  <si>
    <t xml:space="preserve"> 00044072 </t>
  </si>
  <si>
    <t>PRIMER EPOXI / EPOXIDICO</t>
  </si>
  <si>
    <t xml:space="preserve"> 10.2.1 </t>
  </si>
  <si>
    <t xml:space="preserve"> 98682 </t>
  </si>
  <si>
    <t xml:space="preserve"> 10.2.2 </t>
  </si>
  <si>
    <t xml:space="preserve"> 92396 </t>
  </si>
  <si>
    <t xml:space="preserve"> 88260 </t>
  </si>
  <si>
    <t>CALCETEIRO COM ENCARGOS COMPLEMENTARES</t>
  </si>
  <si>
    <t xml:space="preserve"> 91283 </t>
  </si>
  <si>
    <t>CORTADORA DE PISO COM MOTOR 4 TEMPOS A GASOLINA, POTÊNCIA DE 13 HP, COM DISCO DE CORTE DIAMANTADO SEGMENTADO PARA CONCRETO, DIÂMETRO DE 350 MM, FURO DE 1" (14 X 1") - CHP DIURNO. AF_08/2015</t>
  </si>
  <si>
    <t xml:space="preserve"> 91285 </t>
  </si>
  <si>
    <t>CORTADORA DE PISO COM MOTOR 4 TEMPOS A GASOLINA, POTÊNCIA DE 13 HP, COM DISCO DE CORTE DIAMANTADO SEGMENTADO PARA CONCRETO, DIÂMETRO DE 350 MM, FURO DE 1" (14 X 1") - CHI DIURNO. AF_08/2015</t>
  </si>
  <si>
    <t xml:space="preserve"> 00000370 </t>
  </si>
  <si>
    <t>AREIA MEDIA - POSTO JAZIDA/FORNECEDOR (RETIRADO NA JAZIDA, SEM TRANSPORTE)</t>
  </si>
  <si>
    <t xml:space="preserve"> 00004741 </t>
  </si>
  <si>
    <t>PO DE PEDRA (POSTO PEDREIRA/FORNECEDOR, SEM FRETE)</t>
  </si>
  <si>
    <t xml:space="preserve"> 00036155 </t>
  </si>
  <si>
    <t>BLOQUETE/PISO INTERTRAVADO DE CONCRETO - MODELO ONDA/16 FACES/RETANGULAR/TIJOLINHO/PAVER/HOLANDES/PARALELEPIPEDO, *20 X 10* CM, E = 6 CM, RESISTENCIA DE 35 MPA, COR NATURAL</t>
  </si>
  <si>
    <t xml:space="preserve"> 10.2.6 </t>
  </si>
  <si>
    <t xml:space="preserve"> 98504 </t>
  </si>
  <si>
    <t xml:space="preserve"> 00003324 </t>
  </si>
  <si>
    <t>GRAMA BATATAIS EM PLACAS, SEM PLANTIO</t>
  </si>
  <si>
    <t xml:space="preserve"> 10.2.7 </t>
  </si>
  <si>
    <t xml:space="preserve"> 94263 </t>
  </si>
  <si>
    <t>DROP - DRENAGEM/OBRAS DE CONTENÇÃO / POÇOS DE VISITA E CAIXAS</t>
  </si>
  <si>
    <t xml:space="preserve"> 88243 </t>
  </si>
  <si>
    <t>AJUDANTE ESPECIALIZADO COM ENCARGOS COMPLEMENTARES</t>
  </si>
  <si>
    <t xml:space="preserve"> 88631 </t>
  </si>
  <si>
    <t>ARGAMASSA TRAÇO 1:4 (EM VOLUME DE CIMENTO E AREIA MÉDIA ÚMIDA), PREPARO MANUAL. AF_08/2019</t>
  </si>
  <si>
    <t xml:space="preserve"> 92960 </t>
  </si>
  <si>
    <t>MÁQUINA EXTRUSORA DE CONCRETO PARA GUIAS E SARJETAS, MOTOR A DIESEL, POTÊNCIA 14 CV - CHP DIURNO. AF_12/2015</t>
  </si>
  <si>
    <t xml:space="preserve"> 92961 </t>
  </si>
  <si>
    <t>MÁQUINA EXTRUSORA DE CONCRETO PARA GUIAS E SARJETAS, MOTOR A DIESEL, POTÊNCIA 14 CV - CHI DIURNO. AF_12/2015</t>
  </si>
  <si>
    <t xml:space="preserve"> 11.1.1 </t>
  </si>
  <si>
    <t xml:space="preserve"> 88497 </t>
  </si>
  <si>
    <t xml:space="preserve"> 00003767 </t>
  </si>
  <si>
    <t>LIXA EM FOLHA PARA PAREDE OU MADEIRA, NUMERO 120, COR VERMELHA</t>
  </si>
  <si>
    <t xml:space="preserve"> 00043626 </t>
  </si>
  <si>
    <t>MASSA CORRIDA PARA SUPERFICIES DE AMBIENTES INTERNOS</t>
  </si>
  <si>
    <t xml:space="preserve"> 11.1.3 </t>
  </si>
  <si>
    <t xml:space="preserve"> 102219 </t>
  </si>
  <si>
    <t xml:space="preserve"> 00005318 </t>
  </si>
  <si>
    <t>DILUENTE AGUARRAS</t>
  </si>
  <si>
    <t xml:space="preserve"> 00007311 </t>
  </si>
  <si>
    <t>TINTA ESMALTE SINTETICO PREMIUM ACETINADO</t>
  </si>
  <si>
    <t xml:space="preserve"> 11.1.6 </t>
  </si>
  <si>
    <t xml:space="preserve"> 100742 </t>
  </si>
  <si>
    <t xml:space="preserve"> 11.2.1 </t>
  </si>
  <si>
    <t xml:space="preserve"> 88494 </t>
  </si>
  <si>
    <t xml:space="preserve"> 11.2.2 </t>
  </si>
  <si>
    <t xml:space="preserve"> 88488 </t>
  </si>
  <si>
    <t xml:space="preserve"> 11.3.2 </t>
  </si>
  <si>
    <t xml:space="preserve"> 100724 </t>
  </si>
  <si>
    <t xml:space="preserve"> 00007293 </t>
  </si>
  <si>
    <t>TINTA ESMALTE SINTETICO PREMIUM DE DUPLA ACAO GRAFITE FOSCO PARA SUPERFICIES METALICAS FERROSAS</t>
  </si>
  <si>
    <t xml:space="preserve"> 11.4.1 </t>
  </si>
  <si>
    <t xml:space="preserve"> 96132 </t>
  </si>
  <si>
    <t xml:space="preserve"> 00043651 </t>
  </si>
  <si>
    <t>MASSA ACRILICA PARA SUPERFICIES INTERNAS E EXTERNAS</t>
  </si>
  <si>
    <t xml:space="preserve"> 11.4.2 </t>
  </si>
  <si>
    <t xml:space="preserve"> 88489 </t>
  </si>
  <si>
    <t xml:space="preserve"> 12.1.1 </t>
  </si>
  <si>
    <t xml:space="preserve"> 89401 </t>
  </si>
  <si>
    <t xml:space="preserve"> 88248 </t>
  </si>
  <si>
    <t>AUXILIAR DE ENCANADOR OU BOMBEIRO HIDRÁULICO COM ENCARGOS COMPLEMENTARES</t>
  </si>
  <si>
    <t xml:space="preserve"> 00009867 </t>
  </si>
  <si>
    <t>TUBO PVC, SOLDAVEL, DE 20 MM, AGUA FRIA (NBR-5648)</t>
  </si>
  <si>
    <t xml:space="preserve"> 00038383 </t>
  </si>
  <si>
    <t>LIXA D'AGUA EM FOLHA, GRAO 100</t>
  </si>
  <si>
    <t xml:space="preserve"> 12.1.2 </t>
  </si>
  <si>
    <t xml:space="preserve"> 89356 </t>
  </si>
  <si>
    <t xml:space="preserve"> 00009868 </t>
  </si>
  <si>
    <t>TUBO PVC, SOLDAVEL, DE 25 MM, AGUA FRIA (NBR-5648)</t>
  </si>
  <si>
    <t xml:space="preserve"> 12.1.3 </t>
  </si>
  <si>
    <t xml:space="preserve"> 103979 </t>
  </si>
  <si>
    <t xml:space="preserve"> 00009875 </t>
  </si>
  <si>
    <t>TUBO PVC, SOLDAVEL, DE 50 MM, AGUA FRIA (NBR-5648)</t>
  </si>
  <si>
    <t xml:space="preserve"> 12.1.4 </t>
  </si>
  <si>
    <t xml:space="preserve"> 89450 </t>
  </si>
  <si>
    <t xml:space="preserve"> 00009873 </t>
  </si>
  <si>
    <t>TUBO PVC, SOLDAVEL, DE 60 MM, AGUA FRIA (NBR-5648)</t>
  </si>
  <si>
    <t xml:space="preserve"> 12.1.5 </t>
  </si>
  <si>
    <t xml:space="preserve"> 89451 </t>
  </si>
  <si>
    <t xml:space="preserve"> 00009871 </t>
  </si>
  <si>
    <t>TUBO PVC, SOLDAVEL, DE 75 MM, AGUA FRIA (NBR-5648)</t>
  </si>
  <si>
    <t xml:space="preserve"> 12.1.6 </t>
  </si>
  <si>
    <t xml:space="preserve"> 89452 </t>
  </si>
  <si>
    <t xml:space="preserve"> 00009872 </t>
  </si>
  <si>
    <t>TUBO PVC, SOLDAVEL, DE 85 MM, AGUA FRIA (NBR-5648)</t>
  </si>
  <si>
    <t xml:space="preserve"> 12.1.7 </t>
  </si>
  <si>
    <t xml:space="preserve"> 94771 </t>
  </si>
  <si>
    <t xml:space="preserve"> 00021114 </t>
  </si>
  <si>
    <t>ADESIVO PARA TUBOS CPVC, *75* G</t>
  </si>
  <si>
    <t xml:space="preserve"> 00044255 </t>
  </si>
  <si>
    <t>ADAPTADOR CPVC, ROSCAVEL, COM FLANGES E ANEL DE VEDACAO, 22 MM, CAIXA D'AGUA PARA AGUA QUENTE</t>
  </si>
  <si>
    <t xml:space="preserve"> 12.1.8 </t>
  </si>
  <si>
    <t xml:space="preserve"> 94713 </t>
  </si>
  <si>
    <t xml:space="preserve"> 00000083 </t>
  </si>
  <si>
    <t>ADAPTADOR PVC SOLDAVEL, COM FLANGES LIVRES, 75 MM X 2  1/2", PARA CAIXA D' AGUA</t>
  </si>
  <si>
    <t xml:space="preserve"> 00020080 </t>
  </si>
  <si>
    <t>ADESIVO PLASTICO PARA PVC, FRASCO COM 175 GR</t>
  </si>
  <si>
    <t xml:space="preserve"> 00020083 </t>
  </si>
  <si>
    <t>SOLUCAO PREPARADORA / LIMPADORA PARA PVC, FRASCO COM 1000 CM3</t>
  </si>
  <si>
    <t xml:space="preserve"> 12.1.9 </t>
  </si>
  <si>
    <t xml:space="preserve"> 94714 </t>
  </si>
  <si>
    <t xml:space="preserve"> 00000074 </t>
  </si>
  <si>
    <t>ADAPTADOR PVC SOLDAVEL, COM FLANGES LIVRES, 85 MM X 3", PARA CAIXA D' AGUA</t>
  </si>
  <si>
    <t xml:space="preserve"> 12.1.10 </t>
  </si>
  <si>
    <t xml:space="preserve"> 89376 </t>
  </si>
  <si>
    <t xml:space="preserve"> 00000107 </t>
  </si>
  <si>
    <t>ADAPTADOR PVC SOLDAVEL CURTO COM BOLSA E ROSCA, 20 MM X 1/2", PARA AGUA FRIA</t>
  </si>
  <si>
    <t xml:space="preserve"> 00000122 </t>
  </si>
  <si>
    <t>ADESIVO PLASTICO PARA PVC, FRASCO COM *850* GR</t>
  </si>
  <si>
    <t xml:space="preserve"> 12.1.11 </t>
  </si>
  <si>
    <t xml:space="preserve"> 89383 </t>
  </si>
  <si>
    <t xml:space="preserve"> 00000065 </t>
  </si>
  <si>
    <t>ADAPTADOR PVC SOLDAVEL CURTO COM BOLSA E ROSCA, 25 MM X 3/4", PARA AGUA FRIA</t>
  </si>
  <si>
    <t xml:space="preserve"> 12.1.12 </t>
  </si>
  <si>
    <t xml:space="preserve"> 104002 </t>
  </si>
  <si>
    <t xml:space="preserve"> 00000111 </t>
  </si>
  <si>
    <t>ADAPTADOR PVC SOLDAVEL CURTO COM BOLSA E ROSCA, 50 MM X 1 1/4", PARA AGUA FRIA</t>
  </si>
  <si>
    <t xml:space="preserve"> 12.1.13 </t>
  </si>
  <si>
    <t xml:space="preserve"> 89613 </t>
  </si>
  <si>
    <t xml:space="preserve"> 00000104 </t>
  </si>
  <si>
    <t>ADAPTADOR PVC SOLDAVEL CURTO COM BOLSA E ROSCA, 75 MM X 2 1/2", PARA AGUA FRIA</t>
  </si>
  <si>
    <t xml:space="preserve"> 12.1.14 </t>
  </si>
  <si>
    <t xml:space="preserve"> 89616 </t>
  </si>
  <si>
    <t xml:space="preserve"> 00000102 </t>
  </si>
  <si>
    <t>ADAPTADOR PVC SOLDAVEL CURTO COM BOLSA E ROSCA, 85 MM X 3", PARA AGUA FRIA</t>
  </si>
  <si>
    <t xml:space="preserve"> 12.1.15 </t>
  </si>
  <si>
    <t xml:space="preserve"> 89605 </t>
  </si>
  <si>
    <t xml:space="preserve"> 00003850 </t>
  </si>
  <si>
    <t>LUVA DE REDUCAO SOLDAVEL, PVC, 60 MM X 50 MM, PARA AGUA FRIA PREDIAL</t>
  </si>
  <si>
    <t xml:space="preserve"> 12.1.18 </t>
  </si>
  <si>
    <t xml:space="preserve"> 103998 </t>
  </si>
  <si>
    <t xml:space="preserve"> 00038023 </t>
  </si>
  <si>
    <t>LUVA DE REDUCAO, SOLDAVEL, PVC, 50 X 25 MM, PARA AGUA FRIA PREDIAL</t>
  </si>
  <si>
    <t xml:space="preserve"> 12.1.19 </t>
  </si>
  <si>
    <t xml:space="preserve"> 103969 </t>
  </si>
  <si>
    <t xml:space="preserve"> 00000814 </t>
  </si>
  <si>
    <t>BUCHA DE REDUCAO DE PVC, SOLDAVEL, LONGA, COM 60 X 32 MM, PARA AGUA FRIA PREDIAL</t>
  </si>
  <si>
    <t xml:space="preserve"> 12.1.20 </t>
  </si>
  <si>
    <t xml:space="preserve"> 103972 </t>
  </si>
  <si>
    <t xml:space="preserve"> 00000821 </t>
  </si>
  <si>
    <t>BUCHA DE REDUCAO DE PVC, SOLDAVEL, LONGA, COM 75 X 50 MM, PARA AGUA FRIA PREDIAL</t>
  </si>
  <si>
    <t xml:space="preserve"> 12.1.21 </t>
  </si>
  <si>
    <t xml:space="preserve"> 89485 </t>
  </si>
  <si>
    <t xml:space="preserve"> 00003500 </t>
  </si>
  <si>
    <t>JOELHO, PVC SOLDAVEL, 45 GRAUS, 25 MM, COR MARROM, PARA AGUA FRIA PREDIAL</t>
  </si>
  <si>
    <t xml:space="preserve"> 12.1.22 </t>
  </si>
  <si>
    <t xml:space="preserve"> 89502 </t>
  </si>
  <si>
    <t xml:space="preserve"> 00003503 </t>
  </si>
  <si>
    <t>JOELHO, PVC SOLDAVEL, 45 GRAUS, 50 MM, COR MARROM, PARA AGUA FRIA PREDIAL</t>
  </si>
  <si>
    <t xml:space="preserve"> 12.1.23 </t>
  </si>
  <si>
    <t xml:space="preserve"> 89515 </t>
  </si>
  <si>
    <t xml:space="preserve"> 00003478 </t>
  </si>
  <si>
    <t>JOELHO, PVC SOLDAVEL, 45 GRAUS, 75 MM, COR MARROM, PARA AGUA FRIA PREDIAL</t>
  </si>
  <si>
    <t xml:space="preserve"> 12.1.24 </t>
  </si>
  <si>
    <t xml:space="preserve"> 89523 </t>
  </si>
  <si>
    <t xml:space="preserve"> 00003525 </t>
  </si>
  <si>
    <t>JOELHO, PVC SOLDAVEL, 45 GRAUS, 85 MM, COR MARROM, PARA AGUA FRIA PREDIAL</t>
  </si>
  <si>
    <t xml:space="preserve"> 12.1.25 </t>
  </si>
  <si>
    <t xml:space="preserve"> 89358 </t>
  </si>
  <si>
    <t xml:space="preserve"> 00003542 </t>
  </si>
  <si>
    <t>JOELHO PVC, SOLDAVEL, 90 GRAUS, 20 MM, COR MARROM, PARA AGUA FRIA PREDIAL</t>
  </si>
  <si>
    <t xml:space="preserve"> 12.1.26 </t>
  </si>
  <si>
    <t xml:space="preserve"> 12.1.27 </t>
  </si>
  <si>
    <t xml:space="preserve"> 89501 </t>
  </si>
  <si>
    <t xml:space="preserve"> 00003540 </t>
  </si>
  <si>
    <t>JOELHO PVC, SOLDAVEL, 90 GRAUS, 50 MM, COR MARROM, PARA AGUA FRIA PREDIAL</t>
  </si>
  <si>
    <t xml:space="preserve"> 12.1.28 </t>
  </si>
  <si>
    <t xml:space="preserve"> 89505 </t>
  </si>
  <si>
    <t xml:space="preserve"> 00003539 </t>
  </si>
  <si>
    <t>JOELHO PVC, SOLDAVEL, 90 GRAUS, 60 MM, COR MARROM, PARA AGUA FRIA PREDIAL</t>
  </si>
  <si>
    <t xml:space="preserve"> 12.1.29 </t>
  </si>
  <si>
    <t xml:space="preserve"> 94682 </t>
  </si>
  <si>
    <t xml:space="preserve"> 00003511 </t>
  </si>
  <si>
    <t>JOELHO, PVC SOLDAVEL, 90 GRAUS, 75 MM, COR MARROM, PARA AGUA FRIA PREDIAL</t>
  </si>
  <si>
    <t xml:space="preserve"> 12.1.30 </t>
  </si>
  <si>
    <t xml:space="preserve"> 94684 </t>
  </si>
  <si>
    <t xml:space="preserve"> 00003513 </t>
  </si>
  <si>
    <t>JOELHO PVC, SOLDAVEL, 90 GRAUS, 85 MM, COR MARROM, PARA AGUA FRIA PREDIAL</t>
  </si>
  <si>
    <t xml:space="preserve"> 12.1.31 </t>
  </si>
  <si>
    <t xml:space="preserve"> 90373 </t>
  </si>
  <si>
    <t xml:space="preserve"> 00020147 </t>
  </si>
  <si>
    <t>JOELHO PVC, SOLDAVEL, COM BUCHA DE LATAO, 90 GRAUS, 25 MM X 1/2", PARA AGUA FRIA PREDIAL</t>
  </si>
  <si>
    <t xml:space="preserve"> 12.1.32 </t>
  </si>
  <si>
    <t xml:space="preserve"> 12.1.33 </t>
  </si>
  <si>
    <t xml:space="preserve"> 89395 </t>
  </si>
  <si>
    <t xml:space="preserve"> 00007139 </t>
  </si>
  <si>
    <t>TE SOLDAVEL, PVC, 90 GRAUS, 25 MM, PARA AGUA FRIA PREDIAL (NBR 5648)</t>
  </si>
  <si>
    <t xml:space="preserve"> 12.1.34 </t>
  </si>
  <si>
    <t xml:space="preserve"> 89625 </t>
  </si>
  <si>
    <t xml:space="preserve"> 00007142 </t>
  </si>
  <si>
    <t>TE SOLDAVEL, PVC, 90 GRAUS,50 MM, PARA AGUA FRIA PREDIAL (NBR 5648)</t>
  </si>
  <si>
    <t xml:space="preserve"> 12.1.35 </t>
  </si>
  <si>
    <t xml:space="preserve"> 89629 </t>
  </si>
  <si>
    <t xml:space="preserve"> 00007144 </t>
  </si>
  <si>
    <t>TE SOLDAVEL, PVC, 90 GRAUS, 75 MM, PARA AGUA FRIA PREDIAL (NBR 5648)</t>
  </si>
  <si>
    <t xml:space="preserve"> 12.1.36 </t>
  </si>
  <si>
    <t xml:space="preserve"> 89631 </t>
  </si>
  <si>
    <t xml:space="preserve"> 00007145 </t>
  </si>
  <si>
    <t>TE SOLDAVEL, PVC, 90 GRAUS, 85 MM, PARA AGUA FRIA PREDIAL (NBR 5648)</t>
  </si>
  <si>
    <t xml:space="preserve"> 12.1.37 </t>
  </si>
  <si>
    <t xml:space="preserve"> 89627 </t>
  </si>
  <si>
    <t xml:space="preserve"> 00007129 </t>
  </si>
  <si>
    <t>TE DE REDUCAO, PVC, SOLDAVEL, 90 GRAUS, 50 MM X 25 MM, PARA AGUA FRIA PREDIAL</t>
  </si>
  <si>
    <t xml:space="preserve"> 12.1.38 </t>
  </si>
  <si>
    <t xml:space="preserve"> 89630 </t>
  </si>
  <si>
    <t xml:space="preserve"> 00007132 </t>
  </si>
  <si>
    <t>TE DE REDUCAO, PVC, SOLDAVEL, 90 GRAUS, 75 MM X 50 MM, PARA AGUA FRIA PREDIAL</t>
  </si>
  <si>
    <t xml:space="preserve"> 12.1.39 </t>
  </si>
  <si>
    <t xml:space="preserve"> 12.1.41 </t>
  </si>
  <si>
    <t xml:space="preserve"> 90374 </t>
  </si>
  <si>
    <t xml:space="preserve"> 00007122 </t>
  </si>
  <si>
    <t>TE PVC, SOLDAVEL, COM BUCHA DE LATAO NA BOLSA CENTRAL, 90 GRAUS, 25 MM X 3/4", PARA AGUA FRIA PREDIAL</t>
  </si>
  <si>
    <t xml:space="preserve"> 12.1.42 </t>
  </si>
  <si>
    <t xml:space="preserve"> 89396 </t>
  </si>
  <si>
    <t xml:space="preserve"> 00007137 </t>
  </si>
  <si>
    <t>TE PVC, SOLDAVEL, COM BUCHA DE LATAO NA BOLSA CENTRAL, 90 GRAUS, 25 MM X 1/2", PARA AGUA FRIA PREDIAL</t>
  </si>
  <si>
    <t xml:space="preserve"> 12.2.1 </t>
  </si>
  <si>
    <t xml:space="preserve"> 94499 </t>
  </si>
  <si>
    <t xml:space="preserve"> 00003148 </t>
  </si>
  <si>
    <t>FITA VEDA ROSCA EM ROLOS DE 18 MM X 50 M (L X C)</t>
  </si>
  <si>
    <t xml:space="preserve"> 00006011 </t>
  </si>
  <si>
    <t>REGISTRO GAVETA BRUTO EM LATAO FORJADO, BITOLA 2 1/2 " (REF 1509)</t>
  </si>
  <si>
    <t xml:space="preserve"> 12.2.2 </t>
  </si>
  <si>
    <t xml:space="preserve"> 94500 </t>
  </si>
  <si>
    <t xml:space="preserve"> 00006012 </t>
  </si>
  <si>
    <t>REGISTRO GAVETA BRUTO EM LATAO FORJADO, BITOLA 3 " (REF 1509)</t>
  </si>
  <si>
    <t xml:space="preserve"> 12.2.3 </t>
  </si>
  <si>
    <t xml:space="preserve"> 89986 </t>
  </si>
  <si>
    <t xml:space="preserve"> 00006006 </t>
  </si>
  <si>
    <t>REGISTRO GAVETA COM ACABAMENTO E CANOPLA CROMADOS, SIMPLES, BITOLA 1/2 " (REF 1509)</t>
  </si>
  <si>
    <t xml:space="preserve"> 12.2.4 </t>
  </si>
  <si>
    <t xml:space="preserve"> 94794 </t>
  </si>
  <si>
    <t xml:space="preserve"> 00006015 </t>
  </si>
  <si>
    <t>REGISTRO GAVETA COM ACABAMENTO E CANOPLA CROMADOS, SIMPLES, BITOLA 1 1/2 " (REF 1509)</t>
  </si>
  <si>
    <t xml:space="preserve"> 12.2.5 </t>
  </si>
  <si>
    <t xml:space="preserve"> 89987 </t>
  </si>
  <si>
    <t xml:space="preserve"> 00006005 </t>
  </si>
  <si>
    <t>REGISTRO GAVETA COM ACABAMENTO E CANOPLA CROMADOS, SIMPLES, BITOLA 3/4 " (REF 1509)</t>
  </si>
  <si>
    <t xml:space="preserve"> 12.2.6 </t>
  </si>
  <si>
    <t xml:space="preserve"> 89985 </t>
  </si>
  <si>
    <t xml:space="preserve"> 00006024 </t>
  </si>
  <si>
    <t>REGISTRO PRESSAO COM ACABAMENTO E CANOPLA CROMADA, SIMPLES, BITOLA 3/4 " (REF 1416)</t>
  </si>
  <si>
    <t xml:space="preserve"> 13.1.1 </t>
  </si>
  <si>
    <t xml:space="preserve"> 89578 </t>
  </si>
  <si>
    <t xml:space="preserve"> 00009841 </t>
  </si>
  <si>
    <t>TUBO PVC, SERIE R, DN 100 MM, PARA ESGOTO OU AGUAS PLUVIAIS PREDIAL (NBR 5688)</t>
  </si>
  <si>
    <t xml:space="preserve"> 13.1.2 </t>
  </si>
  <si>
    <t xml:space="preserve"> 89580 </t>
  </si>
  <si>
    <t xml:space="preserve"> 00009840 </t>
  </si>
  <si>
    <t>TUBO PVC, SERIE R, DN 150 MM, PARA ESGOTO OU AGUAS PLUVIAIS PREDIAL (NBR 5688)</t>
  </si>
  <si>
    <t xml:space="preserve"> 13.1.3 </t>
  </si>
  <si>
    <t xml:space="preserve"> 89585 </t>
  </si>
  <si>
    <t xml:space="preserve"> 00000299 </t>
  </si>
  <si>
    <t>ANEL BORRACHA, DN 100 MM, PARA TUBO SERIE REFORCADA ESGOTO PREDIAL</t>
  </si>
  <si>
    <t xml:space="preserve"> 00020078 </t>
  </si>
  <si>
    <t>PASTA LUBRIFICANTE PARA TUBOS E CONEXOES COM JUNTA ELASTICA, EMBALAGEM DE *400* GR (USO EM PVC, ACO, POLIETILENO E OUTROS)</t>
  </si>
  <si>
    <t xml:space="preserve"> 00020151 </t>
  </si>
  <si>
    <t>JOELHO, PVC SERIE R, 45 GRAUS, DN 100 MM, PARA ESGOTO PREDIAL</t>
  </si>
  <si>
    <t xml:space="preserve"> 13.1.4 </t>
  </si>
  <si>
    <t xml:space="preserve"> 89584 </t>
  </si>
  <si>
    <t xml:space="preserve"> 00020157 </t>
  </si>
  <si>
    <t>JOELHO, PVC SERIE R, 90 GRAUS, DN 100 MM, PARA ESGOTO PREDIAL</t>
  </si>
  <si>
    <t xml:space="preserve"> 13.1.5 </t>
  </si>
  <si>
    <t xml:space="preserve"> 89567 </t>
  </si>
  <si>
    <t xml:space="preserve"> 00020144 </t>
  </si>
  <si>
    <t>JUNCAO SIMPLES, PVC SERIE R, DN 100 X 100 MM, PARA ESGOTO PREDIAL</t>
  </si>
  <si>
    <t xml:space="preserve"> 13.1.6 </t>
  </si>
  <si>
    <t xml:space="preserve"> 89675 </t>
  </si>
  <si>
    <t xml:space="preserve"> 00020183 </t>
  </si>
  <si>
    <t>TE DE INSPECAO, PVC, SERIE R, 100 X 75 MM, PARA ESGOTO PREDIAL</t>
  </si>
  <si>
    <t xml:space="preserve"> 13.2.1 </t>
  </si>
  <si>
    <t xml:space="preserve"> 99253 </t>
  </si>
  <si>
    <t xml:space="preserve"> 101616 </t>
  </si>
  <si>
    <t>PREPARO DE FUNDO DE VALA COM LARGURA MENOR QUE 1,5 M (ACERTO DO SOLO NATURAL). AF_08/2020</t>
  </si>
  <si>
    <t xml:space="preserve"> 87316 </t>
  </si>
  <si>
    <t>ARGAMASSA TRAÇO 1:4 (EM VOLUME DE CIMENTO E AREIA GROSSA ÚMIDA) PARA CHAPISCO CONVENCIONAL, PREPARO MECÂNICO COM BETONEIRA 400 L. AF_08/2019</t>
  </si>
  <si>
    <t xml:space="preserve"> 88628 </t>
  </si>
  <si>
    <t>ARGAMASSA TRAÇO 1:3 (EM VOLUME DE CIMENTO E AREIA MÉDIA ÚMIDA), PREPARO MECÂNICO COM BETONEIRA 400 L. AF_08/2019</t>
  </si>
  <si>
    <t xml:space="preserve"> 94970 </t>
  </si>
  <si>
    <t>CONCRETO FCK = 20MPA, TRAÇO 1:2,7:3 (EM MASSA SECA DE CIMENTO/ AREIA MÉDIA/ BRITA 1) - PREPARO MECÂNICO COM BETONEIRA 600 L. AF_05/2021</t>
  </si>
  <si>
    <t xml:space="preserve"> 97735 </t>
  </si>
  <si>
    <t>PEÇA RETANGULAR PRÉ-MOLDADA, VOLUME DE CONCRETO DE 30 A 100 LITROS, TAXA DE AÇO APROXIMADA DE 30KG/M³. AF_03/2024</t>
  </si>
  <si>
    <t xml:space="preserve"> 00006193 </t>
  </si>
  <si>
    <t>TABUA NAO APARELHADA *2,5 X 20* CM, EM MACARANDUBA/MASSARANDUBA, ANGELIM OU EQUIVALENTE DA REGIAO - BRUTA</t>
  </si>
  <si>
    <t xml:space="preserve"> 13.2.2 </t>
  </si>
  <si>
    <t xml:space="preserve"> 89482 </t>
  </si>
  <si>
    <t xml:space="preserve"> 00005103 </t>
  </si>
  <si>
    <t>CAIXA SIFONADA PVC, 100 X 100 X 50 MM, COM GRELHA REDONDA, BRANCA</t>
  </si>
  <si>
    <t xml:space="preserve"> 14.1.1 </t>
  </si>
  <si>
    <t xml:space="preserve"> 89714 </t>
  </si>
  <si>
    <t xml:space="preserve"> 00009836 </t>
  </si>
  <si>
    <t>TUBO PVC  SERIE NORMAL, DN 100 MM, PARA ESGOTO  PREDIAL (NBR 5688)</t>
  </si>
  <si>
    <t xml:space="preserve"> 14.1.2 </t>
  </si>
  <si>
    <t xml:space="preserve"> 89711 </t>
  </si>
  <si>
    <t xml:space="preserve"> 00009835 </t>
  </si>
  <si>
    <t>TUBO PVC  SERIE NORMAL, DN 40 MM, PARA ESGOTO  PREDIAL (NBR 5688)</t>
  </si>
  <si>
    <t xml:space="preserve"> 14.1.3 </t>
  </si>
  <si>
    <t xml:space="preserve"> 89712 </t>
  </si>
  <si>
    <t xml:space="preserve"> 00009838 </t>
  </si>
  <si>
    <t>TUBO PVC SERIE NORMAL, DN 50 MM, PARA ESGOTO PREDIAL (NBR 5688)</t>
  </si>
  <si>
    <t xml:space="preserve"> 14.1.4 </t>
  </si>
  <si>
    <t xml:space="preserve"> 89713 </t>
  </si>
  <si>
    <t xml:space="preserve"> 00009837 </t>
  </si>
  <si>
    <t>TUBO PVC SERIE NORMAL, DN 75 MM, PARA ESGOTO PREDIAL (NBR 5688)</t>
  </si>
  <si>
    <t xml:space="preserve"> 14.1.5 </t>
  </si>
  <si>
    <t xml:space="preserve"> 89726 </t>
  </si>
  <si>
    <t xml:space="preserve"> 00003516 </t>
  </si>
  <si>
    <t>JOELHO PVC, SOLDAVEL, BB, 45 GRAUS, DN 40 MM, PARA ESGOTO PREDIAL</t>
  </si>
  <si>
    <t xml:space="preserve"> 14.1.6 </t>
  </si>
  <si>
    <t xml:space="preserve"> 89732 </t>
  </si>
  <si>
    <t xml:space="preserve"> 00000296 </t>
  </si>
  <si>
    <t>ANEL BORRACHA PARA TUBO ESGOTO PREDIAL, DN 50 MM (NBR 5688)</t>
  </si>
  <si>
    <t xml:space="preserve"> 00003518 </t>
  </si>
  <si>
    <t>JOELHO PVC, SOLDAVEL, PB, 45 GRAUS, DN 50 MM, PARA ESGOTO PREDIAL</t>
  </si>
  <si>
    <t xml:space="preserve"> 14.1.7 </t>
  </si>
  <si>
    <t xml:space="preserve"> 89739 </t>
  </si>
  <si>
    <t xml:space="preserve"> 00000297 </t>
  </si>
  <si>
    <t>ANEL BORRACHA PARA TUBO ESGOTO PREDIAL, DN 75 MM (NBR 5688)</t>
  </si>
  <si>
    <t xml:space="preserve"> 00003519 </t>
  </si>
  <si>
    <t>JOELHO PVC, SOLDAVEL, PB, 45 GRAUS, DN 75 MM, PARA ESGOTO PREDIAL</t>
  </si>
  <si>
    <t xml:space="preserve"> 14.1.8 </t>
  </si>
  <si>
    <t xml:space="preserve"> 89746 </t>
  </si>
  <si>
    <t xml:space="preserve"> 00000301 </t>
  </si>
  <si>
    <t>ANEL BORRACHA PARA TUBO ESGOTO PREDIAL, DN 100 MM (NBR 5688)</t>
  </si>
  <si>
    <t xml:space="preserve"> 00003528 </t>
  </si>
  <si>
    <t>JOELHO PVC, SOLDAVEL, PB, 45 GRAUS, DN 100 MM, PARA ESGOTO PREDIAL</t>
  </si>
  <si>
    <t xml:space="preserve"> 14.1.9 </t>
  </si>
  <si>
    <t xml:space="preserve"> 89744 </t>
  </si>
  <si>
    <t xml:space="preserve"> 00003520 </t>
  </si>
  <si>
    <t>JOELHO PVC, SOLDAVEL, PB, 90 GRAUS, DN 100 MM, PARA ESGOTO PREDIAL</t>
  </si>
  <si>
    <t xml:space="preserve"> 14.1.10 </t>
  </si>
  <si>
    <t xml:space="preserve"> 89737 </t>
  </si>
  <si>
    <t xml:space="preserve"> 00003509 </t>
  </si>
  <si>
    <t>JOELHO PVC, SOLDAVEL, PB, 90 GRAUS, DN 75 MM, PARA ESGOTO PREDIAL</t>
  </si>
  <si>
    <t xml:space="preserve"> 14.1.11 </t>
  </si>
  <si>
    <t xml:space="preserve"> 89731 </t>
  </si>
  <si>
    <t xml:space="preserve"> 00003526 </t>
  </si>
  <si>
    <t>JOELHO PVC, SOLDAVEL, PB, 90 GRAUS, DN 50 MM, PARA ESGOTO PREDIAL</t>
  </si>
  <si>
    <t xml:space="preserve"> 14.1.12 </t>
  </si>
  <si>
    <t xml:space="preserve"> 89724 </t>
  </si>
  <si>
    <t xml:space="preserve"> 00003517 </t>
  </si>
  <si>
    <t>JOELHO PVC, SOLDAVEL, BB, 90 GRAUS, SEM ANEL, DN 40 MM, PARA ESGOTO PREDIAL SECUNDARIO</t>
  </si>
  <si>
    <t xml:space="preserve"> 14.1.14 </t>
  </si>
  <si>
    <t xml:space="preserve"> 89834 </t>
  </si>
  <si>
    <t xml:space="preserve"> 00003670 </t>
  </si>
  <si>
    <t>JUNCAO SIMPLES, PVC, 45 GRAUS, DN 100 X 100 MM, SERIE NORMAL PARA ESGOTO PREDIAL</t>
  </si>
  <si>
    <t xml:space="preserve"> 14.1.16 </t>
  </si>
  <si>
    <t xml:space="preserve"> 89827 </t>
  </si>
  <si>
    <t xml:space="preserve"> 00003662 </t>
  </si>
  <si>
    <t>JUNCAO SIMPLES, PVC, 45 GRAUS, DN 50 X 50 MM, SERIE NORMAL PARA ESGOTO PREDIAL</t>
  </si>
  <si>
    <t xml:space="preserve"> 14.1.17 </t>
  </si>
  <si>
    <t xml:space="preserve"> 89557 </t>
  </si>
  <si>
    <t xml:space="preserve"> 00000298 </t>
  </si>
  <si>
    <t>ANEL BORRACHA, DN 75 MM, PARA TUBO SERIE REFORCADA ESGOTO PREDIAL</t>
  </si>
  <si>
    <t xml:space="preserve"> 00020046 </t>
  </si>
  <si>
    <t>REDUCAO EXCENTRICA PVC, SERIE R, DN 100 X 75 MM, PARA ESGOTO PREDIAL</t>
  </si>
  <si>
    <t xml:space="preserve"> 14.1.18 </t>
  </si>
  <si>
    <t xml:space="preserve"> 14.1.19 </t>
  </si>
  <si>
    <t xml:space="preserve"> 89708 </t>
  </si>
  <si>
    <t xml:space="preserve"> 00011714 </t>
  </si>
  <si>
    <t>CAIXA SIFONADA, PVC, 150 X *185* X 75 MM, COM GRELHA QUADRADA, BRANCA</t>
  </si>
  <si>
    <t xml:space="preserve"> 14.1.20 </t>
  </si>
  <si>
    <t xml:space="preserve"> 89696 </t>
  </si>
  <si>
    <t xml:space="preserve"> 00020178 </t>
  </si>
  <si>
    <t>TE, PVC, SERIE R, 100 X 75 MM, PARA ESGOTO PREDIAL</t>
  </si>
  <si>
    <t xml:space="preserve"> 14.1.22 </t>
  </si>
  <si>
    <t xml:space="preserve"> 89784 </t>
  </si>
  <si>
    <t xml:space="preserve"> 00007097 </t>
  </si>
  <si>
    <t>TE SANITARIO, PVC, DN 50 X 50 MM, SERIE NORMAL, PARA ESGOTO PREDIAL</t>
  </si>
  <si>
    <t xml:space="preserve"> 14.1.23 </t>
  </si>
  <si>
    <t xml:space="preserve"> 89687 </t>
  </si>
  <si>
    <t xml:space="preserve"> 00020177 </t>
  </si>
  <si>
    <t>TE, PVC, SERIE R, 75 X 75 MM, PARA ESGOTO PREDIAL</t>
  </si>
  <si>
    <t xml:space="preserve"> 14.1.24 </t>
  </si>
  <si>
    <t xml:space="preserve"> 89623 </t>
  </si>
  <si>
    <t xml:space="preserve"> 00007141 </t>
  </si>
  <si>
    <t>TE SOLDAVEL, PVC, 90 GRAUS, 40 MM, PARA AGUA FRIA PREDIAL (NBR 5648)</t>
  </si>
  <si>
    <t xml:space="preserve"> 14.1.25 </t>
  </si>
  <si>
    <t xml:space="preserve"> 89710 </t>
  </si>
  <si>
    <t xml:space="preserve"> 00011739 </t>
  </si>
  <si>
    <t>RALO SECO CONICO, PVC, 100 X 40 MM,  COM GRELHA REDONDA BRANCA</t>
  </si>
  <si>
    <t xml:space="preserve"> 14.1.27 </t>
  </si>
  <si>
    <t xml:space="preserve"> 104351 </t>
  </si>
  <si>
    <t xml:space="preserve"> 00039320 </t>
  </si>
  <si>
    <t>TERMINAL DE VENTILACAO, 75 MM, SERIE NORMAL, ESGOTO PREDIAL</t>
  </si>
  <si>
    <t xml:space="preserve"> 14.1.28 </t>
  </si>
  <si>
    <t xml:space="preserve"> 104348 </t>
  </si>
  <si>
    <t xml:space="preserve"> 00039319 </t>
  </si>
  <si>
    <t>TERMINAL DE VENTILACAO, 50 MM, SERIE NORMAL, ESGOTO PREDIAL</t>
  </si>
  <si>
    <t xml:space="preserve"> 14.1.29 </t>
  </si>
  <si>
    <t xml:space="preserve"> 104341 </t>
  </si>
  <si>
    <t xml:space="preserve"> 00020086 </t>
  </si>
  <si>
    <t>BUCHA DE REDUCAO DE PVC, SOLDAVEL, LONGA, 50 X 40 MM, PARA ESGOTO PREDIAL</t>
  </si>
  <si>
    <t xml:space="preserve"> 14.2.1 </t>
  </si>
  <si>
    <t xml:space="preserve"> 98087 </t>
  </si>
  <si>
    <t xml:space="preserve"> 101624 </t>
  </si>
  <si>
    <t>PREPARO DE FUNDO DE VALA COM LARGURA MAIOR OU IGUAL A 1,5 M E MENOR QUE 2,5 M, COM CAMADA DE BRITA, LANÇAMENTO MECANIZADO. AF_08/2020</t>
  </si>
  <si>
    <t xml:space="preserve"> 89993 </t>
  </si>
  <si>
    <t>GRAUTEAMENTO VERTICAL EM ALVENARIA ESTRUTURAL. AF_09/2021</t>
  </si>
  <si>
    <t xml:space="preserve"> 89995 </t>
  </si>
  <si>
    <t>GRAUTEAMENTO DE CINTA SUPERIOR OU DE VERGA EM ALVENARIA ESTRUTURAL. AF_09/2021</t>
  </si>
  <si>
    <t xml:space="preserve"> 89996 </t>
  </si>
  <si>
    <t>ARMAÇÃO VERTICAL DE ALVENARIA ESTRUTURAL; DIÂMETRO DE 10,0 MM. AF_09/2021</t>
  </si>
  <si>
    <t xml:space="preserve"> 89998 </t>
  </si>
  <si>
    <t>ARMAÇÃO DE CINTA DE ALVENARIA ESTRUTURAL; DIÂMETRO DE 10,0 MM. AF_09/2021</t>
  </si>
  <si>
    <t xml:space="preserve"> 92767 </t>
  </si>
  <si>
    <t>ARMAÇÃO DE LAJE DE ESTRUTURA CONVENCIONAL DE CONCRETO ARMADO UTILIZANDO AÇO CA-60 DE 4,2 MM - MONTAGEM. AF_06/2022</t>
  </si>
  <si>
    <t xml:space="preserve"> 00000660 </t>
  </si>
  <si>
    <t>CANALETA DE CONCRETO 19 X 19 X 19 CM (CLASSE C - NBR 6136)</t>
  </si>
  <si>
    <t xml:space="preserve"> 00025067 </t>
  </si>
  <si>
    <t>BLOCO DE CONCRETO ESTRUTURAL 19 X 19 X 39 CM, FBK 4,5 MPA (NBR 6136)</t>
  </si>
  <si>
    <t xml:space="preserve"> 14.2.2 </t>
  </si>
  <si>
    <t xml:space="preserve"> 98065 </t>
  </si>
  <si>
    <t xml:space="preserve"> 100475 </t>
  </si>
  <si>
    <t>ARGAMASSA TRAÇO 1:3 (EM VOLUME DE CIMENTO E AREIA MÉDIA ÚMIDA) COM ADIÇÃO DE IMPERMEABILIZANTE, PREPARO MECÂNICO COM BETONEIRA 400 L. AF_08/2019</t>
  </si>
  <si>
    <t xml:space="preserve"> 97738 </t>
  </si>
  <si>
    <t>PEÇA CIRCULAR PRÉ-MOLDADA, VOLUME DE CONCRETO DE 10 A 30 LITROS, TAXA DE FIBRA DE POLIPROPILENO APROXIMADA DE 6 KG/M³. AF_03/2024</t>
  </si>
  <si>
    <t xml:space="preserve"> 97740 </t>
  </si>
  <si>
    <t>PEÇA CIRCULAR PRÉ-MOLDADA, VOLUME DE CONCRETO ACIMA DE 100 LITROS, TAXA DE AÇO APROXIMADA DE 30KG/M³. AF_03/2024</t>
  </si>
  <si>
    <t xml:space="preserve"> 00043448 </t>
  </si>
  <si>
    <t>ANEL EM CONCRETO ARMADO, PERFURADO, PARA FOSSAS SEPTICAS E SUMIDOUROS, SEM FUNDO, DIAMETRO INTERNO DE 3,00 M E ALTURA DE 0,50 M</t>
  </si>
  <si>
    <t xml:space="preserve"> 14.2.3 </t>
  </si>
  <si>
    <t xml:space="preserve"> 98090 </t>
  </si>
  <si>
    <t xml:space="preserve"> 00004720 </t>
  </si>
  <si>
    <t>PEDRA BRITADA N. 0, OU PEDRISCO (4,8 A 9,5 MM) POSTO PEDREIRA/FORNECEDOR, SEM FRETE</t>
  </si>
  <si>
    <t xml:space="preserve"> 15.1 </t>
  </si>
  <si>
    <t xml:space="preserve"> 95470 </t>
  </si>
  <si>
    <t xml:space="preserve"> 95469 </t>
  </si>
  <si>
    <t>VASO SANITARIO SIFONADO CONVENCIONAL COM  LOUÇA BRANCA - FORNECIMENTO E INSTALAÇÃO. AF_01/2020</t>
  </si>
  <si>
    <t xml:space="preserve"> 00006142 </t>
  </si>
  <si>
    <t>CONJUNTO DE LIGACAO AJUSTAVEL, PARA VASO / BACIA SANITARIA , EM PLASTICO BRANCO, COM TUBO, CANOPLA E ESPUDE</t>
  </si>
  <si>
    <t xml:space="preserve"> 15.2 </t>
  </si>
  <si>
    <t xml:space="preserve"> 100848 </t>
  </si>
  <si>
    <t xml:space="preserve"> 00004384 </t>
  </si>
  <si>
    <t>PARAFUSO NIQUELADO COM ACABAMENTO CROMADO PARA FIXAR PECA SANITARIA, INCLUI PORCA CEGA, ARRUELA E BUCHA DE NYLON TAMANHO S-10</t>
  </si>
  <si>
    <t xml:space="preserve"> 00006138 </t>
  </si>
  <si>
    <t>ANEL DE VEDACAO, PVC FLEXIVEL, 100 MM, PARA SAIDA DE BACIA / VASO SANITARIO</t>
  </si>
  <si>
    <t xml:space="preserve"> 00011786 </t>
  </si>
  <si>
    <t>BACIA SANITARIA (VASO) INFANTIL, SIFONADO, DE LOUCA BRANCA, (SEM ASSENTO)</t>
  </si>
  <si>
    <t xml:space="preserve"> 00037329 </t>
  </si>
  <si>
    <t>REJUNTE EPOXI, QUALQUER COR</t>
  </si>
  <si>
    <t xml:space="preserve"> 15.3 </t>
  </si>
  <si>
    <t xml:space="preserve"> 100849 </t>
  </si>
  <si>
    <t xml:space="preserve"> 00000377 </t>
  </si>
  <si>
    <t>ASSENTO SANITARIO DE PLASTICO, TIPO CONVENCIONAL</t>
  </si>
  <si>
    <t xml:space="preserve"> 15.4 </t>
  </si>
  <si>
    <t xml:space="preserve"> 100851 </t>
  </si>
  <si>
    <t xml:space="preserve"> 00011761 </t>
  </si>
  <si>
    <t>ASSENTO  VASO SANITARIO INFANTIL EM PLASTICO BRANCO</t>
  </si>
  <si>
    <t xml:space="preserve"> 15.7 </t>
  </si>
  <si>
    <t xml:space="preserve"> 86901 </t>
  </si>
  <si>
    <t xml:space="preserve"> 00004823 </t>
  </si>
  <si>
    <t>MASSA PLASTICA PARA MARMORE/GRANITO</t>
  </si>
  <si>
    <t xml:space="preserve"> 00020269 </t>
  </si>
  <si>
    <t>LAVATORIO / CUBA DE EMBUTIR, OVAL, DE LOUCA BRANCA, SEM LADRAO, DIMENSOES *50 X 35* CM (L X C)</t>
  </si>
  <si>
    <t xml:space="preserve"> 15.8 </t>
  </si>
  <si>
    <t xml:space="preserve"> 86902 </t>
  </si>
  <si>
    <t xml:space="preserve"> 00036794 </t>
  </si>
  <si>
    <t>LAVATORIO DE LOUCA BRANCA, COM COLUNA, DIMENSOES *44 X 35* CM (L X C)</t>
  </si>
  <si>
    <t xml:space="preserve"> 15.9 </t>
  </si>
  <si>
    <t xml:space="preserve"> 86872 </t>
  </si>
  <si>
    <t xml:space="preserve"> 00020271 </t>
  </si>
  <si>
    <t>TANQUE DE LOUCA BRANCA, COM COLUNA, *30* L</t>
  </si>
  <si>
    <t xml:space="preserve"> 15.10 </t>
  </si>
  <si>
    <t xml:space="preserve"> 86900 </t>
  </si>
  <si>
    <t xml:space="preserve"> 00001743 </t>
  </si>
  <si>
    <t>CUBA ACO INOX (AISI 304) DE EMBUTIR COM VALVULA 3 1/2 ", DE *46 X 30 X 12* CM</t>
  </si>
  <si>
    <t xml:space="preserve"> 15.12 </t>
  </si>
  <si>
    <t xml:space="preserve"> 100852 </t>
  </si>
  <si>
    <t xml:space="preserve"> 00001747 </t>
  </si>
  <si>
    <t>CUBA ACO INOX (AISI 304) DE EMBUTIR COM VALVULA DE 3 1/2 ", DE *56 X 33 X 12* CM</t>
  </si>
  <si>
    <t xml:space="preserve"> 15.13 </t>
  </si>
  <si>
    <t xml:space="preserve"> 86877 </t>
  </si>
  <si>
    <t xml:space="preserve"> 00003146 </t>
  </si>
  <si>
    <t>FITA VEDA ROSCA EM ROLOS DE 18 MM X 10 M (L X C)</t>
  </si>
  <si>
    <t xml:space="preserve"> 00037588 </t>
  </si>
  <si>
    <t>VALVULA DE ESCOAMENTO PARA TANQUE, EM METAL CROMADO, 1.1/2 ", SEM LADRAO, COM TAMPAO PLASTICO</t>
  </si>
  <si>
    <t xml:space="preserve"> 15.14 </t>
  </si>
  <si>
    <t xml:space="preserve"> 86883 </t>
  </si>
  <si>
    <t xml:space="preserve"> 00044945 </t>
  </si>
  <si>
    <t>SIFAO / TUBO SINFONADO EXTENSIVEL/SANFONADO, UNIVERSAL/ SIMPLES, ENTRE *50 A 70* CM, DE PLASTICO BRANCO</t>
  </si>
  <si>
    <t xml:space="preserve"> 15.15 </t>
  </si>
  <si>
    <t xml:space="preserve"> 86909 </t>
  </si>
  <si>
    <t xml:space="preserve"> 00011772 </t>
  </si>
  <si>
    <t>TORNEIRA METALICA CROMADA, DE MESA/BANCADA, PARA COZINHA, BICA MOVEL, COM AREJADOR, 1/2 " OU 3/4 " (REF 1167 / 1168)</t>
  </si>
  <si>
    <t xml:space="preserve"> 15.18 </t>
  </si>
  <si>
    <t xml:space="preserve"> 86913 </t>
  </si>
  <si>
    <t xml:space="preserve"> 00007604 </t>
  </si>
  <si>
    <t>TORNEIRA METALICA CROMADA PARA TANQUE / JARDIM, SEM BICO , CANO LONGO, DE PAREDE, PADRAO POPULAR / USO GERAL, 1/2 " OU 3/4 " (REF 1126)</t>
  </si>
  <si>
    <t xml:space="preserve"> 15.21 </t>
  </si>
  <si>
    <t xml:space="preserve"> 86887 </t>
  </si>
  <si>
    <t xml:space="preserve"> 00011684 </t>
  </si>
  <si>
    <t>ENGATE / RABICHO FLEXIVEL INOX 1/2 " X 40 CM</t>
  </si>
  <si>
    <t xml:space="preserve"> 15.22 </t>
  </si>
  <si>
    <t xml:space="preserve"> 100860 </t>
  </si>
  <si>
    <t xml:space="preserve"> 00001368 </t>
  </si>
  <si>
    <t>CHUVEIRO COMUM EM PLASTICO BRANCO, COM CANO, 3 TEMPERATURAS, 5500 W (110/220 V)</t>
  </si>
  <si>
    <t xml:space="preserve"> 15.24 </t>
  </si>
  <si>
    <t xml:space="preserve"> 100867 </t>
  </si>
  <si>
    <t xml:space="preserve"> 00036205 </t>
  </si>
  <si>
    <t>BARRA DE APOIO RETA, EM ACO INOX POLIDO, COMPRIMENTO 70CM, DIAMETRO MINIMO 3 CM</t>
  </si>
  <si>
    <t xml:space="preserve"> 15.25 </t>
  </si>
  <si>
    <t xml:space="preserve"> 100868 </t>
  </si>
  <si>
    <t xml:space="preserve"> 00036081 </t>
  </si>
  <si>
    <t>BARRA DE APOIO RETA, EM ACO INOX POLIDO, COMPRIMENTO 80CM, DIAMETRO MINIMO 3 CM</t>
  </si>
  <si>
    <t xml:space="preserve"> 15.26 </t>
  </si>
  <si>
    <t xml:space="preserve"> 100875 </t>
  </si>
  <si>
    <t xml:space="preserve"> 00036215 </t>
  </si>
  <si>
    <t>BANCO ARTICULADO PARA BANHO, EM ACO INOX POLIDO, 70* CM X 45* CM</t>
  </si>
  <si>
    <t xml:space="preserve"> 15.30 </t>
  </si>
  <si>
    <t xml:space="preserve"> 95547 </t>
  </si>
  <si>
    <t xml:space="preserve"> 00011758 </t>
  </si>
  <si>
    <t>SABONETEIRA PLASTICA TIPO DISPENSER PARA SABONETE LIQUIDO COM RESERVATORIO 800 A 1500 ML</t>
  </si>
  <si>
    <t xml:space="preserve"> 16.2 </t>
  </si>
  <si>
    <t xml:space="preserve"> 103029 </t>
  </si>
  <si>
    <t xml:space="preserve"> 00011756 </t>
  </si>
  <si>
    <t>REGISTRO OU REGULADOR DE GAS COZINHA, VAZAO DE 2 KG/H, 2,8 KPA</t>
  </si>
  <si>
    <t xml:space="preserve"> 16.3 </t>
  </si>
  <si>
    <t xml:space="preserve"> 92688 </t>
  </si>
  <si>
    <t xml:space="preserve"> 00007700 </t>
  </si>
  <si>
    <t>TUBO ACO GALVANIZADO COM COSTURA, CLASSE MEDIA, DN 3/4", E = *2,65* MM, PESO *1,58* KG/M (NBR 5580)</t>
  </si>
  <si>
    <t xml:space="preserve"> 16.6 </t>
  </si>
  <si>
    <t xml:space="preserve"> 95248 </t>
  </si>
  <si>
    <t xml:space="preserve"> 00011748 </t>
  </si>
  <si>
    <t>VALVULA DE ESFERA BRUTA EM BRONZE, BITOLA 1/2 " (REF 1552-B)</t>
  </si>
  <si>
    <t xml:space="preserve"> 16.7 </t>
  </si>
  <si>
    <t xml:space="preserve"> 95249 </t>
  </si>
  <si>
    <t xml:space="preserve"> 00011749 </t>
  </si>
  <si>
    <t>VALVULA DE ESFERA BRUTA EM BRONZE, BITOLA 3/4 " (REF 1552-B)</t>
  </si>
  <si>
    <t xml:space="preserve"> 16.8 </t>
  </si>
  <si>
    <t xml:space="preserve"> 92705 </t>
  </si>
  <si>
    <t xml:space="preserve"> 00006295 </t>
  </si>
  <si>
    <t>TE DE FERRO GALVANIZADO, DE 3/4"</t>
  </si>
  <si>
    <t xml:space="preserve"> 00007307 </t>
  </si>
  <si>
    <t>FUNDO ANTICORROSIVO PARA METAIS FERROSOS (ZARCAO)</t>
  </si>
  <si>
    <t xml:space="preserve"> 16.9 </t>
  </si>
  <si>
    <t xml:space="preserve"> 92695 </t>
  </si>
  <si>
    <t xml:space="preserve"> 00003909 </t>
  </si>
  <si>
    <t>LUVA DE FERRO GALVANIZADO, COM ROSCA BSP, DE 3/4"</t>
  </si>
  <si>
    <t xml:space="preserve"> 16.10 </t>
  </si>
  <si>
    <t xml:space="preserve"> 97548 </t>
  </si>
  <si>
    <t xml:space="preserve"> 00011002 </t>
  </si>
  <si>
    <t>ELETRODO REVESTIDO AWS - E6013, DIAMETRO IGUAL A 2,50 MM</t>
  </si>
  <si>
    <t xml:space="preserve"> 00040381 </t>
  </si>
  <si>
    <t>CURVA 45 GRAUS EM ACO CARBONO, SOLDAVEL, PRESSAO 3.000 LBS, DN 3/4"</t>
  </si>
  <si>
    <t xml:space="preserve"> 16.11 </t>
  </si>
  <si>
    <t xml:space="preserve"> 97549 </t>
  </si>
  <si>
    <t xml:space="preserve"> 00040380 </t>
  </si>
  <si>
    <t>CURVA 90 GRAUS EM ACO CARBONO, RAIO CURTO, SOLDAVEL, PRESSAO 3.000 LBS, DN 3/4"</t>
  </si>
  <si>
    <t xml:space="preserve"> 16.12 </t>
  </si>
  <si>
    <t xml:space="preserve"> 97547 </t>
  </si>
  <si>
    <t xml:space="preserve"> 00040378 </t>
  </si>
  <si>
    <t>CURVA 90 GRAUS EM ACO CARBONO, RAIO CURTO, SOLDAVEL, PRESSAO 3.000 LBS, DN 1/2"</t>
  </si>
  <si>
    <t xml:space="preserve"> 17.1.1 </t>
  </si>
  <si>
    <t xml:space="preserve"> 101909 </t>
  </si>
  <si>
    <t>INES - INSTALAÇÕES ESPECIAIS</t>
  </si>
  <si>
    <t xml:space="preserve"> 00004350 </t>
  </si>
  <si>
    <t>BUCHA DE NYLON, DIAMETRO DO FURO 8 MM, COMPRIMENTO 40 MM, COM PARAFUSO DE ROSCA SOBERBA, CABECA CHATA, FENDA SIMPLES, 4,8 X 50 MM</t>
  </si>
  <si>
    <t xml:space="preserve"> 00010892 </t>
  </si>
  <si>
    <t>EXTINTOR DE INCENDIO PORTATIL COM CARGA DE PO QUIMICO SECO (PQS) DE 6 KG, CLASSE BC</t>
  </si>
  <si>
    <t xml:space="preserve"> 17.1.2 </t>
  </si>
  <si>
    <t xml:space="preserve"> 101907 </t>
  </si>
  <si>
    <t xml:space="preserve"> 00010889 </t>
  </si>
  <si>
    <t>EXTINTOR DE INCENDIO PORTATIL COM CARGA DE GAS CARBONICO CO2 DE 6 KG, CLASSE BC</t>
  </si>
  <si>
    <t xml:space="preserve"> 17.2.1 </t>
  </si>
  <si>
    <t xml:space="preserve"> 101912 </t>
  </si>
  <si>
    <t xml:space="preserve"> 00010521 </t>
  </si>
  <si>
    <t>CAIXA DE INCENDIO/ABRIGO PARA MANGUEIRA, DE EMBUTIR/INTERNA, COM 75 X 45 X 17 CM, EM CHAPA DE ACO, PORTA COM VENTILACAO, VISOR COM A INSCRICAO "INCENDIO", SUPORTE/CESTA INTERNA PARA A MANGUEIRA, PINTURA ELETROSTATICA VERMELHA</t>
  </si>
  <si>
    <t xml:space="preserve"> 00010899 </t>
  </si>
  <si>
    <t>ADAPTADOR EM LATAO, ENGATE RAPIDO 2 1/2" X ROSCA INTERNA 5 FIOS 2 1/2", PARA INSTALACAO PREDIAL DE COMBATE A INCENDIO</t>
  </si>
  <si>
    <t xml:space="preserve"> 00010904 </t>
  </si>
  <si>
    <t>REGISTRO OU VALVULA GLOBO ANGULAR EM LATAO, PARA HIDRANTES EM INSTALACAO PREDIAL DE INCENDIO, 45 GRAUS, DIAMETRO DE 2 1/2", COM VOLANTE, CLASSE DE PRESSAO DE ATE 200 PSI</t>
  </si>
  <si>
    <t xml:space="preserve"> 00020971 </t>
  </si>
  <si>
    <t>CHAVE DUPLA PARA CONEXOES TIPO STORZ, ENGATE RAPIDO 1 1/2" X 2 1/2", EM LATAO, PARA INSTALACAO PREDIAL COMBATE A INCENDIO</t>
  </si>
  <si>
    <t xml:space="preserve"> 00021034 </t>
  </si>
  <si>
    <t>MANGUEIRA DE INCENDIO, TIPO 2, DE 2 1/2", COMPRIMENTO = 15 M, TECIDO EM FIO DE POLIESTER E TUBO INTERNO EM BORRACHA SINTETICA, COM UNIOES ENGATE RAPIDO</t>
  </si>
  <si>
    <t xml:space="preserve"> 00037555 </t>
  </si>
  <si>
    <t>ESGUICHO JATO REGULAVEL, TIPO ELKHART, ENGATE RAPIDO 2 1/2", PARA COMBATE A INCENDIO</t>
  </si>
  <si>
    <t xml:space="preserve"> 17.2.2 </t>
  </si>
  <si>
    <t xml:space="preserve"> 101916 </t>
  </si>
  <si>
    <t xml:space="preserve"> 00010924 </t>
  </si>
  <si>
    <t>HIDRANTE SUBTERRANEO, EM FERRO FUNDIDO, COM CURVA LONGA E CAIXA, DN 75 MM</t>
  </si>
  <si>
    <t xml:space="preserve"> 17.3.1 </t>
  </si>
  <si>
    <t xml:space="preserve"> 17.3.2 </t>
  </si>
  <si>
    <t xml:space="preserve"> 99624 </t>
  </si>
  <si>
    <t xml:space="preserve"> 00010405 </t>
  </si>
  <si>
    <t>VALVULA DE RETENCAO HORIZONTAL, DE BRONZE (PN-25), 2 1/2", 400 PSI, TAMPA DE PORCA DE UNIAO, EXTREMIDADES COM ROSCA</t>
  </si>
  <si>
    <t xml:space="preserve"> 17.3.3 </t>
  </si>
  <si>
    <t xml:space="preserve"> 101917 </t>
  </si>
  <si>
    <t xml:space="preserve"> 00012899 </t>
  </si>
  <si>
    <t>MANOMETRO COM CAIXA EM ACO PINTADO, ESCALA *10* KGF/CM2 (*10* BAR), DIAMETRO NOMINAL DE *63* MM, CONEXAO DE 1/4"</t>
  </si>
  <si>
    <t xml:space="preserve"> 17.3.7 </t>
  </si>
  <si>
    <t xml:space="preserve"> 102111 </t>
  </si>
  <si>
    <t xml:space="preserve"> 00000731 </t>
  </si>
  <si>
    <t>BOMBA CENTRIFUGA MOTOR ELETRICO MONOFASICO 0,49 HP  BOCAIS 1" X 3/4", DIAMETRO DO ROTOR 110 MM, HM/Q: 6 M / 8,3 M3/H A 20 M / 1,2 M3/H</t>
  </si>
  <si>
    <t>Equipamento para Aquisição Permanente</t>
  </si>
  <si>
    <t xml:space="preserve"> 17.4.1 </t>
  </si>
  <si>
    <t xml:space="preserve"> 94473 </t>
  </si>
  <si>
    <t xml:space="preserve"> 00003470 </t>
  </si>
  <si>
    <t>COTOVELO 90 GRAUS DE FERRO GALVANIZADO, COM ROSCA BSP, DE 2 1/2"</t>
  </si>
  <si>
    <t xml:space="preserve"> 17.4.2 </t>
  </si>
  <si>
    <t xml:space="preserve"> 92367 </t>
  </si>
  <si>
    <t xml:space="preserve"> 00007701 </t>
  </si>
  <si>
    <t>TUBO ACO GALVANIZADO COM COSTURA, CLASSE MEDIA, DN 2.1/2", E = *3,65* MM, PESO *6,51* KG/M (NBR 5580)</t>
  </si>
  <si>
    <t xml:space="preserve"> 17.4.4 </t>
  </si>
  <si>
    <t xml:space="preserve"> 94474 </t>
  </si>
  <si>
    <t xml:space="preserve"> 00012402 </t>
  </si>
  <si>
    <t>COTOVELO 45 GRAUS DE FERRO GALVANIZADO, COM ROSCA BSP, DE 2 1/2"</t>
  </si>
  <si>
    <t xml:space="preserve"> 17.4.5 </t>
  </si>
  <si>
    <t xml:space="preserve"> 92665 </t>
  </si>
  <si>
    <t xml:space="preserve"> 00004208 </t>
  </si>
  <si>
    <t>NIPLE DE FERRO GALVANIZADO, COM ROSCA BSP, DE 2 1/2"</t>
  </si>
  <si>
    <t xml:space="preserve"> 17.4.6 </t>
  </si>
  <si>
    <t xml:space="preserve"> 92642 </t>
  </si>
  <si>
    <t xml:space="preserve"> 00006299 </t>
  </si>
  <si>
    <t>TE DE FERRO GALVANIZADO, DE 2 1/2"</t>
  </si>
  <si>
    <t xml:space="preserve"> 17.5.1 </t>
  </si>
  <si>
    <t xml:space="preserve"> 97599 </t>
  </si>
  <si>
    <t xml:space="preserve"> 00038774 </t>
  </si>
  <si>
    <t>LUMINARIA DE EMERGENCIA 30 LEDS, POTENCIA 2 W, BATERIA DE LITIO, AUTONOMIA DE 6 HORAS</t>
  </si>
  <si>
    <t xml:space="preserve"> 17.5.3 </t>
  </si>
  <si>
    <t xml:space="preserve"> 102520 </t>
  </si>
  <si>
    <t xml:space="preserve"> 00006085 </t>
  </si>
  <si>
    <t>SELADOR ACRILICO OPACO PREMIUM INTERIOR/EXTERIOR</t>
  </si>
  <si>
    <t xml:space="preserve"> 18.1.1 </t>
  </si>
  <si>
    <t xml:space="preserve"> 101875 </t>
  </si>
  <si>
    <t xml:space="preserve"> 00013393 </t>
  </si>
  <si>
    <t>QUADRO DE DISTRIBUICAO COM BARRAMENTO TRIFASICO, DE EMBUTIR, EM CHAPA DE ACO GALVANIZADO, PARA 12 DISJUNTORES DIN, 100 A</t>
  </si>
  <si>
    <t xml:space="preserve"> 18.1.2 </t>
  </si>
  <si>
    <t xml:space="preserve"> 101883 </t>
  </si>
  <si>
    <t xml:space="preserve"> 00013395 </t>
  </si>
  <si>
    <t>QUADRO DE DISTRIBUICAO COM BARRAMENTO TRIFASICO, DE EMBUTIR, EM CHAPA DE ACO GALVANIZADO, PARA 18 DISJUNTORES DIN, 100 A, INCLUINDO BARRAMENTO</t>
  </si>
  <si>
    <t xml:space="preserve"> 18.1.3 </t>
  </si>
  <si>
    <t xml:space="preserve"> 101879 </t>
  </si>
  <si>
    <t xml:space="preserve"> 00012039 </t>
  </si>
  <si>
    <t>QUADRO DE DISTRIBUICAO COM BARRAMENTO TRIFASICO, DE EMBUTIR, EM CHAPA DE ACO GALVANIZADO, PARA 24 DISJUNTORES DIN, 100 A</t>
  </si>
  <si>
    <t xml:space="preserve"> 18.1.4 </t>
  </si>
  <si>
    <t xml:space="preserve"> 101946 </t>
  </si>
  <si>
    <t xml:space="preserve"> 00011950 </t>
  </si>
  <si>
    <t>BUCHA DE NYLON SEM ABA S6, COM PARAFUSO DE 4,20 X 40 MM EM ACO ZINCADO COM ROSCA SOBERBA, CABECA CHATA E FENDA PHILLIPS</t>
  </si>
  <si>
    <t xml:space="preserve"> 00039808 </t>
  </si>
  <si>
    <t>CAIXA PARA MEDIDOR MONOFASICO, EM POLICARBONATO / TERMOPLASTICO, PARA ALOJAR 1 DISJUNTOR (PADRAO DA CONCESSIONARIA LOCAL)</t>
  </si>
  <si>
    <t xml:space="preserve"> 18.2.1 </t>
  </si>
  <si>
    <t xml:space="preserve"> 93653 </t>
  </si>
  <si>
    <t xml:space="preserve"> 00001570 </t>
  </si>
  <si>
    <t>TERMINAL A COMPRESSAO EM COBRE ESTANHADO PARA CABO 2,5 MM2, 1 FURO E 1 COMPRESSAO, PARA PARAFUSO DE FIXACAO M5</t>
  </si>
  <si>
    <t xml:space="preserve"> 00034653 </t>
  </si>
  <si>
    <t>DISJUNTOR TERMOMAGNETICO PARA TRILHO DIN (IEC), MONOPOLAR, 6 - 32 A</t>
  </si>
  <si>
    <t xml:space="preserve"> 18.2.2 </t>
  </si>
  <si>
    <t xml:space="preserve"> 93654 </t>
  </si>
  <si>
    <t xml:space="preserve"> 18.2.3 </t>
  </si>
  <si>
    <t xml:space="preserve"> 93655 </t>
  </si>
  <si>
    <t xml:space="preserve"> 00001571 </t>
  </si>
  <si>
    <t>TERMINAL A COMPRESSAO EM COBRE ESTANHADO PARA CABO 4 MM2, 1 FURO E 1 COMPRESSAO, PARA PARAFUSO DE FIXACAO M5</t>
  </si>
  <si>
    <t xml:space="preserve"> 18.2.4 </t>
  </si>
  <si>
    <t xml:space="preserve"> 93662 </t>
  </si>
  <si>
    <t xml:space="preserve"> 00034616 </t>
  </si>
  <si>
    <t>DISJUNTOR TERMOMAGNETICO PARA TRILHO DIN (IEC), BIPOLAR, 6 - 32 A</t>
  </si>
  <si>
    <t xml:space="preserve"> 18.2.5 </t>
  </si>
  <si>
    <t xml:space="preserve"> 93664 </t>
  </si>
  <si>
    <t xml:space="preserve"> 00001573 </t>
  </si>
  <si>
    <t>TERMINAL A COMPRESSAO EM COBRE ESTANHADO PARA CABO 6 MM2, 1 FURO E 1 COMPRESSAO, PARA PARAFUSO DE FIXACAO M6</t>
  </si>
  <si>
    <t xml:space="preserve"> 18.2.6 </t>
  </si>
  <si>
    <t xml:space="preserve"> 93665 </t>
  </si>
  <si>
    <t xml:space="preserve"> 00001574 </t>
  </si>
  <si>
    <t>TERMINAL A COMPRESSAO EM COBRE ESTANHADO PARA CABO 10 MM2, 1 FURO E 1 COMPRESSAO, PARA PARAFUSO DE FIXACAO M6</t>
  </si>
  <si>
    <t xml:space="preserve"> 00034623 </t>
  </si>
  <si>
    <t>DISJUNTOR TERMOMAGNETICO PARA TRILHO DIN (IEC), BIPOLAR, 40 - 50 A</t>
  </si>
  <si>
    <t xml:space="preserve"> 18.2.7 </t>
  </si>
  <si>
    <t xml:space="preserve"> 93670 </t>
  </si>
  <si>
    <t xml:space="preserve"> 00034709 </t>
  </si>
  <si>
    <t>DISJUNTOR TERMOMAGNETICO PARA TRILHO DIN (IEC), TRIPOLAR, 10 - 50 A</t>
  </si>
  <si>
    <t xml:space="preserve"> 18.2.8 </t>
  </si>
  <si>
    <t xml:space="preserve"> 00001575 </t>
  </si>
  <si>
    <t>TERMINAL A COMPRESSAO EM COBRE ESTANHADO PARA CABO 16 MM2, 1 FURO E 1 COMPRESSAO, PARA PARAFUSO DE FIXACAO M6</t>
  </si>
  <si>
    <t xml:space="preserve"> 18.2.9 </t>
  </si>
  <si>
    <t xml:space="preserve"> 101894 </t>
  </si>
  <si>
    <t xml:space="preserve"> 00001576 </t>
  </si>
  <si>
    <t>TERMINAL A COMPRESSAO EM COBRE ESTANHADO PARA CABO 25 MM2, 1 FURO E 1 COMPRESSAO, PARA PARAFUSO DE FIXACAO M8</t>
  </si>
  <si>
    <t xml:space="preserve"> 00002373 </t>
  </si>
  <si>
    <t>DISJUNTOR TIPO NEMA, TRIPOLAR 60 ATE 100 A, TENSAO MAXIMA DE 415 V</t>
  </si>
  <si>
    <t xml:space="preserve"> 18.2.10 </t>
  </si>
  <si>
    <t xml:space="preserve"> 101898 </t>
  </si>
  <si>
    <t xml:space="preserve"> 00001581 </t>
  </si>
  <si>
    <t>TERMINAL A COMPRESSAO EM COBRE ESTANHADO PARA CABO 120 MM2, 1 FURO E 1 COMPRESSAO, PARA PARAFUSO DE FIXACAO M12</t>
  </si>
  <si>
    <t xml:space="preserve"> 00002379 </t>
  </si>
  <si>
    <t>DISJUNTOR TERMOMAGNETICO TRIPOLAR 400 A / 600 V, TIPO JXD / ICC - 40 KA</t>
  </si>
  <si>
    <t xml:space="preserve"> 18.3.1 </t>
  </si>
  <si>
    <t xml:space="preserve"> 91834 </t>
  </si>
  <si>
    <t xml:space="preserve"> 91170 </t>
  </si>
  <si>
    <t>FIXAÇÃO DE TUBOS HORIZONTAIS DE PVC ÁGUA, PVC ESGOTO, PVC ÁGUA PLUVIAL, CPVC, PPR, COBRE OU AÇO, DIÂMETROS MENORES OU IGUAIS A 40 MM, COM ABRAÇADEIRA METÁLICA RÍGIDA TIPO U PERFIL 1 1/4", FIXADA EM PERFILADO EM LAJE. AF_09/2023_PS</t>
  </si>
  <si>
    <t xml:space="preserve"> 00002688 </t>
  </si>
  <si>
    <t>ELETRODUTO PVC FLEXIVEL CORRUGADO, COR AMARELA, DE 25 MM</t>
  </si>
  <si>
    <t xml:space="preserve"> 18.3.2 </t>
  </si>
  <si>
    <t xml:space="preserve"> 91836 </t>
  </si>
  <si>
    <t xml:space="preserve"> 00002690 </t>
  </si>
  <si>
    <t>ELETRODUTO PVC FLEXIVEL CORRUGADO, COR AMARELA, DE 32 MM</t>
  </si>
  <si>
    <t xml:space="preserve"> 18.3.3 </t>
  </si>
  <si>
    <t xml:space="preserve"> 93008 </t>
  </si>
  <si>
    <t xml:space="preserve"> 00002680 </t>
  </si>
  <si>
    <t>ELETRODUTO DE PVC RIGIDO ROSCAVEL DE 1 1/2 ", SEM LUVA</t>
  </si>
  <si>
    <t xml:space="preserve"> 18.3.4 </t>
  </si>
  <si>
    <t xml:space="preserve"> 93009 </t>
  </si>
  <si>
    <t xml:space="preserve"> 00002681 </t>
  </si>
  <si>
    <t>ELETRODUTO DE PVC RIGIDO ROSCAVEL DE 2 ", SEM LUVA</t>
  </si>
  <si>
    <t xml:space="preserve"> 18.3.5 </t>
  </si>
  <si>
    <t xml:space="preserve"> 93011 </t>
  </si>
  <si>
    <t xml:space="preserve"> 00002686 </t>
  </si>
  <si>
    <t>ELETRODUTO DE PVC RIGIDO ROSCAVEL DE 3 ", SEM LUVA</t>
  </si>
  <si>
    <t xml:space="preserve"> 18.3.7 </t>
  </si>
  <si>
    <t xml:space="preserve"> 97886 </t>
  </si>
  <si>
    <t xml:space="preserve"> 101619 </t>
  </si>
  <si>
    <t>PREPARO DE FUNDO DE VALA COM LARGURA MENOR QUE 1,5 M, COM CAMADA DE BRITA, LANÇAMENTO MANUAL. AF_08/2020</t>
  </si>
  <si>
    <t xml:space="preserve"> 97734 </t>
  </si>
  <si>
    <t>PEÇA RETANGULAR PRÉ-MOLDADA, VOLUME DE CONCRETO DE 10 A 30 LITROS, TAXA DE AÇO APROXIMADA DE 30KG/M³. AF_03/2024</t>
  </si>
  <si>
    <t xml:space="preserve"> 18.3.8 </t>
  </si>
  <si>
    <t xml:space="preserve"> 91937 </t>
  </si>
  <si>
    <t xml:space="preserve"> 00001871 </t>
  </si>
  <si>
    <t>CAIXA OCTOGONAL DE FUNDO MOVEL, EM PVC, DE 3" X 3", PARA ELETRODUTO FLEXIVEL CORRUGADO</t>
  </si>
  <si>
    <t xml:space="preserve"> 18.3.9 </t>
  </si>
  <si>
    <t xml:space="preserve"> 91940 </t>
  </si>
  <si>
    <t xml:space="preserve"> 88629 </t>
  </si>
  <si>
    <t>ARGAMASSA TRAÇO 1:3 (EM VOLUME DE CIMENTO E AREIA MÉDIA ÚMIDA), PREPARO MANUAL. AF_08/2019</t>
  </si>
  <si>
    <t xml:space="preserve"> 00001872 </t>
  </si>
  <si>
    <t>CAIXA DE PASSAGEM, EM PVC, DE 4" X 2", PARA ELETRODUTO FLEXIVEL CORRUGADO</t>
  </si>
  <si>
    <t xml:space="preserve"> 18.4.1 </t>
  </si>
  <si>
    <t xml:space="preserve"> 91926 </t>
  </si>
  <si>
    <t xml:space="preserve"> 00001014 </t>
  </si>
  <si>
    <t>CABO DE COBRE, FLEXIVEL, CLASSE 4 OU 5, ISOLACAO EM PVC/A, ANTICHAMA BWF-B, 1 CONDUTOR, 450/750 V, SECAO NOMINAL 2,5 MM2</t>
  </si>
  <si>
    <t xml:space="preserve"> 00021127 </t>
  </si>
  <si>
    <t>FITA ISOLANTE ADESIVA ANTICHAMA, USO ATE 750 V, EM ROLO DE 19 MM X 5 M</t>
  </si>
  <si>
    <t xml:space="preserve"> 18.4.2 </t>
  </si>
  <si>
    <t xml:space="preserve"> 91928 </t>
  </si>
  <si>
    <t xml:space="preserve"> 00000981 </t>
  </si>
  <si>
    <t>CABO DE COBRE, FLEXIVEL, CLASSE 4 OU 5, ISOLACAO EM PVC/A, ANTICHAMA BWF-B, 1 CONDUTOR, 450/750 V, SECAO NOMINAL 4 MM2</t>
  </si>
  <si>
    <t xml:space="preserve"> 18.4.3 </t>
  </si>
  <si>
    <t xml:space="preserve"> 91930 </t>
  </si>
  <si>
    <t xml:space="preserve"> 00000982 </t>
  </si>
  <si>
    <t>CABO DE COBRE, FLEXIVEL, CLASSE 4 OU 5, ISOLACAO EM PVC/A, ANTICHAMA BWF-B, 1 CONDUTOR, 450/750 V, SECAO NOMINAL 6 MM2</t>
  </si>
  <si>
    <t xml:space="preserve"> 18.4.4 </t>
  </si>
  <si>
    <t xml:space="preserve"> 91932 </t>
  </si>
  <si>
    <t xml:space="preserve"> 00000980 </t>
  </si>
  <si>
    <t>CABO DE COBRE, FLEXIVEL, CLASSE 4 OU 5, ISOLACAO EM PVC/A, ANTICHAMA BWF-B, 1 CONDUTOR, 450/750 V, SECAO NOMINAL 10 MM2</t>
  </si>
  <si>
    <t xml:space="preserve"> 18.4.5 </t>
  </si>
  <si>
    <t xml:space="preserve"> 91934 </t>
  </si>
  <si>
    <t xml:space="preserve"> 00000979 </t>
  </si>
  <si>
    <t>CABO DE COBRE, FLEXIVEL, CLASSE 4 OU 5, ISOLACAO EM PVC/A, ANTICHAMA BWF-B, 1 CONDUTOR, 450/750 V, SECAO NOMINAL 16 MM2</t>
  </si>
  <si>
    <t xml:space="preserve"> 18.4.6 </t>
  </si>
  <si>
    <t xml:space="preserve"> 92984 </t>
  </si>
  <si>
    <t xml:space="preserve"> 00000996 </t>
  </si>
  <si>
    <t>CABO DE COBRE, FLEXIVEL, CLASSE 4 OU 5, ISOLACAO EM PVC/A, ANTICHAMA BWF-B, COBERTURA PVC-ST1, ANTICHAMA BWF-B, 1 CONDUTOR, 0,6/1 KV, SECAO NOMINAL 25 MM2</t>
  </si>
  <si>
    <t xml:space="preserve"> 18.4.7 </t>
  </si>
  <si>
    <t xml:space="preserve"> 92986 </t>
  </si>
  <si>
    <t xml:space="preserve"> 00001019 </t>
  </si>
  <si>
    <t>CABO DE COBRE, FLEXIVEL, CLASSE 4 OU 5, ISOLACAO EM PVC/A, ANTICHAMA BWF-B, COBERTURA PVC-ST1, ANTICHAMA BWF-B, 1 CONDUTOR, 0,6/1 KV, SECAO NOMINAL 35 MM2</t>
  </si>
  <si>
    <t xml:space="preserve"> 18.4.8 </t>
  </si>
  <si>
    <t xml:space="preserve"> 92988 </t>
  </si>
  <si>
    <t xml:space="preserve"> 00001018 </t>
  </si>
  <si>
    <t>CABO DE COBRE, FLEXIVEL, CLASSE 4 OU 5, ISOLACAO EM PVC/A, ANTICHAMA BWF-B, COBERTURA PVC-ST1, ANTICHAMA BWF-B, 1 CONDUTOR, 0,6/1 KV, SECAO NOMINAL 50 MM2</t>
  </si>
  <si>
    <t xml:space="preserve"> 18.4.9 </t>
  </si>
  <si>
    <t xml:space="preserve"> 92990 </t>
  </si>
  <si>
    <t xml:space="preserve"> 00000977 </t>
  </si>
  <si>
    <t>CABO DE COBRE, FLEXIVEL, CLASSE 4 OU 5, ISOLACAO EM PVC/A, ANTICHAMA BWF-B, COBERTURA PVC-ST1, ANTICHAMA BWF-B, 1 CONDUTOR, 0,6/1 KV, SECAO NOMINAL 70 MM2</t>
  </si>
  <si>
    <t xml:space="preserve"> 18.4.10 </t>
  </si>
  <si>
    <t xml:space="preserve"> 92994 </t>
  </si>
  <si>
    <t xml:space="preserve"> 00001017 </t>
  </si>
  <si>
    <t>CABO DE COBRE, FLEXIVEL, CLASSE 4 OU 5, ISOLACAO EM PVC/A, ANTICHAMA BWF-B, COBERTURA PVC-ST1, ANTICHAMA BWF-B, 1 CONDUTOR, 0,6/1 KV, SECAO NOMINAL 120 MM2</t>
  </si>
  <si>
    <t xml:space="preserve"> 18.4.11 </t>
  </si>
  <si>
    <t xml:space="preserve"> 93000 </t>
  </si>
  <si>
    <t xml:space="preserve"> 00001015 </t>
  </si>
  <si>
    <t>CABO DE COBRE, FLEXIVEL, CLASSE 4 OU 5, ISOLACAO EM PVC/A, ANTICHAMA BWF-B, COBERTURA PVC-ST1, ANTICHAMA BWF-B, 1 CONDUTOR, 0,6/1 KV, SECAO NOMINAL 240 MM2</t>
  </si>
  <si>
    <t xml:space="preserve"> 18.5.2 </t>
  </si>
  <si>
    <t xml:space="preserve"> 104764 </t>
  </si>
  <si>
    <t xml:space="preserve"> 00011976 </t>
  </si>
  <si>
    <t>CHUMBADOR DE ACO ZINCADO, DIAMETRO 1/4" COM PARAFUSO 1/4" X 40 MM</t>
  </si>
  <si>
    <t xml:space="preserve"> 00039028 </t>
  </si>
  <si>
    <t>PERFILADO PERFURADO SIMPLES 38 X 38 MM, CHAPA 22</t>
  </si>
  <si>
    <t xml:space="preserve"> 18.6.1 </t>
  </si>
  <si>
    <t xml:space="preserve"> 92000 </t>
  </si>
  <si>
    <t xml:space="preserve"> 91946 </t>
  </si>
  <si>
    <t>SUPORTE PARAFUSADO COM PLACA DE ENCAIXE 4" X 2" MÉDIO (1,30 M DO PISO) PARA PONTO ELÉTRICO - FORNECIMENTO E INSTALAÇÃO. AF_03/2023</t>
  </si>
  <si>
    <t xml:space="preserve"> 91998 </t>
  </si>
  <si>
    <t>TOMADA BAIXA DE EMBUTIR (1 MÓDULO), 2P+T 10 A, SEM SUPORTE E SEM PLACA - FORNECIMENTO E INSTALAÇÃO. AF_03/2023</t>
  </si>
  <si>
    <t xml:space="preserve"> 18.6.2 </t>
  </si>
  <si>
    <t xml:space="preserve"> 92001 </t>
  </si>
  <si>
    <t xml:space="preserve"> 91999 </t>
  </si>
  <si>
    <t>TOMADA BAIXA DE EMBUTIR (1 MÓDULO), 2P+T 20 A, SEM SUPORTE E SEM PLACA - FORNECIMENTO E INSTALAÇÃO. AF_03/2023</t>
  </si>
  <si>
    <t xml:space="preserve"> 18.6.3 </t>
  </si>
  <si>
    <t xml:space="preserve"> 92029 </t>
  </si>
  <si>
    <t xml:space="preserve"> 92028 </t>
  </si>
  <si>
    <t>INTERRUPTOR PARALELO (1 MÓDULO) COM 1 TOMADA DE EMBUTIR 2P+T 10 A, SEM SUPORTE E SEM PLACA - FORNECIMENTO E INSTALAÇÃO. AF_03/2023</t>
  </si>
  <si>
    <t xml:space="preserve"> 18.6.4 </t>
  </si>
  <si>
    <t xml:space="preserve"> 91955 </t>
  </si>
  <si>
    <t xml:space="preserve"> 91954 </t>
  </si>
  <si>
    <t>INTERRUPTOR PARALELO (1 MÓDULO), 10A/250V, SEM SUPORTE E SEM PLACA - FORNECIMENTO E INSTALAÇÃO. AF_03/2023</t>
  </si>
  <si>
    <t xml:space="preserve"> 18.6.5 </t>
  </si>
  <si>
    <t xml:space="preserve"> 92033 </t>
  </si>
  <si>
    <t xml:space="preserve"> 92032 </t>
  </si>
  <si>
    <t>INTERRUPTOR PARALELO (2 MÓDULOS) COM 1 TOMADA DE EMBUTIR 2P+T 10 A, SEM SUPORTE E SEM PLACA - FORNECIMENTO E INSTALAÇÃO. AF_03/2023</t>
  </si>
  <si>
    <t xml:space="preserve"> 18.6.6 </t>
  </si>
  <si>
    <t xml:space="preserve"> 91967 </t>
  </si>
  <si>
    <t xml:space="preserve"> 91966 </t>
  </si>
  <si>
    <t>INTERRUPTOR SIMPLES (3 MÓDULOS), 10A/250V, SEM SUPORTE E SEM PLACA - FORNECIMENTO E INSTALAÇÃO. AF_03/2023</t>
  </si>
  <si>
    <t xml:space="preserve"> 18.6.8 </t>
  </si>
  <si>
    <t xml:space="preserve"> 97586 </t>
  </si>
  <si>
    <t xml:space="preserve"> 00003799 </t>
  </si>
  <si>
    <t>LUMINARIA DE SOBREPOR EM CHAPA DE ACO PARA 2 LAMPADAS FLUORESCENTES DE *36* W, ALETADA, COMPLETA (LAMPADAS E REATOR INCLUSOS)</t>
  </si>
  <si>
    <t xml:space="preserve"> 18.6.11 </t>
  </si>
  <si>
    <t xml:space="preserve"> 97600 </t>
  </si>
  <si>
    <t>REFLETOR EM ALUMÍNIO, DE SUPORTE E ALÇA, COM 1 LÂMPADA VAPOR DE MERCÚRIO DE 125 W, COM REATOR ALTO FATOR DE POTÊNCIA - FORNECIMENTO E INSTALAÇÃO. AF_02/2020</t>
  </si>
  <si>
    <t xml:space="preserve"> 00012214 </t>
  </si>
  <si>
    <t>LAMPADA VAPOR MERCURIO 125 W (BASE E27)</t>
  </si>
  <si>
    <t xml:space="preserve"> 00013390 </t>
  </si>
  <si>
    <t>REFLETOR REDONDO EM ALUMINIO ANODIZADO PARA LAMPADA VAPOR DE MERCURIO/SODIO, CORPO EM ALUMINIO COM PINTURA EPOXI, PARA LAMPADA E-27 DE 300 W, COM SUPORTE REDONDO E ALCA REGULAVEL PARA FIXACAO.</t>
  </si>
  <si>
    <t xml:space="preserve"> 00039374 </t>
  </si>
  <si>
    <t>REATOR INTERNO/INTEGRADO PARA LAMPADA VAPOR METALICO 400 W, ALTO FATOR DE POTENCIA</t>
  </si>
  <si>
    <t xml:space="preserve"> 18.6.12 </t>
  </si>
  <si>
    <t xml:space="preserve"> 101641 </t>
  </si>
  <si>
    <t xml:space="preserve"> 00039376 </t>
  </si>
  <si>
    <t>LAMPADA VAPOR METALICO OVOIDE 150 W, BASE E27/E40</t>
  </si>
  <si>
    <t xml:space="preserve"> 18.6.13 </t>
  </si>
  <si>
    <t xml:space="preserve"> 101640 </t>
  </si>
  <si>
    <t xml:space="preserve"> 00003752 </t>
  </si>
  <si>
    <t>LAMPADA VAPOR METALICO TUBULAR 400 W (BASE E40)</t>
  </si>
  <si>
    <t xml:space="preserve"> 18.6.14 </t>
  </si>
  <si>
    <t xml:space="preserve"> 97608 </t>
  </si>
  <si>
    <t xml:space="preserve"> 00038191 </t>
  </si>
  <si>
    <t>LAMPADA FLUORESCENTE COMPACTA 2U BRANCA 15 W, BASE E27 (127/220 V)</t>
  </si>
  <si>
    <t xml:space="preserve"> 00038775 </t>
  </si>
  <si>
    <t>LUMINARIA TIPO TARTARUGA PARA AREA EXTERNA EM ALUMINIO, COM GRADE, PARA 1 LAMPADA, BASE E27, POTENCIA MAXIMA 40/60 W (NAO INCLUI LAMPADA)</t>
  </si>
  <si>
    <t xml:space="preserve"> 19.1.1 </t>
  </si>
  <si>
    <t xml:space="preserve"> 91927 </t>
  </si>
  <si>
    <t xml:space="preserve"> 00001022 </t>
  </si>
  <si>
    <t>CABO DE COBRE, FLEXIVEL, CLASSE 4 OU 5, ISOLACAO EM PVC/A, ANTICHAMA BWF-B, COBERTURA PVC-ST1, ANTICHAMA BWF-B, 1 CONDUTOR, 0,6/1 KV, SECAO NOMINAL 2,5 MM2</t>
  </si>
  <si>
    <t xml:space="preserve"> 19.1.2 </t>
  </si>
  <si>
    <t xml:space="preserve"> 91929 </t>
  </si>
  <si>
    <t xml:space="preserve"> 00001021 </t>
  </si>
  <si>
    <t>CABO DE COBRE, FLEXIVEL, CLASSE 4 OU 5, ISOLACAO EM PVC/A, ANTICHAMA BWF-B, COBERTURA PVC-ST1, ANTICHAMA BWF-B, 1 CONDUTOR, 0,6/1 KV, SECAO NOMINAL 4 MM2</t>
  </si>
  <si>
    <t xml:space="preserve"> 19.1.3 </t>
  </si>
  <si>
    <t xml:space="preserve"> 97327 </t>
  </si>
  <si>
    <t xml:space="preserve"> 00039662 </t>
  </si>
  <si>
    <t>TUBO DE COBRE FLEXIVEL, D = 1/4 ", E = 0,79 MM, PARA AR-CONDICIONADO/ INSTALACOES GAS RESIDENCIAIS E COMERCIAIS</t>
  </si>
  <si>
    <t xml:space="preserve"> 00039738 </t>
  </si>
  <si>
    <t>TUBO DE BORRACHA ELASTOMERICA FLEXIVEL, PRETA, PARA ISOLAMENTO TERMICO DE TUBULACAO, DN 1/4" (6 MM), E= 9 MM, COEFICIENTE DE CONDUTIVIDADE TERMICA 0,036W/mK, VAPOR DE AGUA MAIOR OU IGUAL A 10.000</t>
  </si>
  <si>
    <t xml:space="preserve"> 19.1.4 </t>
  </si>
  <si>
    <t xml:space="preserve"> 97328 </t>
  </si>
  <si>
    <t xml:space="preserve"> 00039664 </t>
  </si>
  <si>
    <t>TUBO DE COBRE FLEXIVEL, D = 3/8 ", E = 0,79 MM, PARA AR-CONDICIONADO/ INSTALACOES GAS RESIDENCIAIS E COMERCIAIS</t>
  </si>
  <si>
    <t xml:space="preserve"> 00039741 </t>
  </si>
  <si>
    <t>TUBO DE BORRACHA ELASTOMERICA FLEXIVEL, PRETA, PARA ISOLAMENTO TERMICO DE TUBULACAO, DN 3/8" (10 MM), E= 19 MM, COEFICIENTE DE CONDUTIVIDADE TERMICA 0,036W/mK, VAPOR DE AGUA MAIOR OU IGUAL A 10.000</t>
  </si>
  <si>
    <t xml:space="preserve"> 19.1.5 </t>
  </si>
  <si>
    <t xml:space="preserve"> 103992 </t>
  </si>
  <si>
    <t xml:space="preserve"> 00000109 </t>
  </si>
  <si>
    <t>ADAPTADOR PVC SOLDAVEL CURTO COM BOLSA E ROSCA, 40 MM X 1 1/4", PARA AGUA FRIA</t>
  </si>
  <si>
    <t xml:space="preserve"> 19.2.1 </t>
  </si>
  <si>
    <t xml:space="preserve"> 103978 </t>
  </si>
  <si>
    <t xml:space="preserve"> 00009874 </t>
  </si>
  <si>
    <t>TUBO PVC, SOLDAVEL, DE 40 MM, AGUA FRIA (NBR-5648)</t>
  </si>
  <si>
    <t xml:space="preserve"> 19.2.2 </t>
  </si>
  <si>
    <t xml:space="preserve"> 103981 </t>
  </si>
  <si>
    <t xml:space="preserve"> 00003502 </t>
  </si>
  <si>
    <t>JOELHO, PVC SOLDAVEL, 45 GRAUS, 40 MM, COR MARROM, PARA AGUA FRIA PREDIAL</t>
  </si>
  <si>
    <t xml:space="preserve"> 19.2.3 </t>
  </si>
  <si>
    <t xml:space="preserve"> 103980 </t>
  </si>
  <si>
    <t xml:space="preserve"> 00003535 </t>
  </si>
  <si>
    <t>JOELHO PVC, SOLDAVEL, 90 GRAUS, 40 MM, COR MARROM, PARA AGUA FRIA PREDIAL</t>
  </si>
  <si>
    <t xml:space="preserve"> 19.2.4 </t>
  </si>
  <si>
    <t xml:space="preserve"> 104011 </t>
  </si>
  <si>
    <t xml:space="preserve"> 20.1.1 </t>
  </si>
  <si>
    <t xml:space="preserve"> 98302 </t>
  </si>
  <si>
    <t xml:space="preserve"> 00039596 </t>
  </si>
  <si>
    <t>PATCH PANEL, 24 PORTAS, CATEGORIA 6, COM RACKS DE 19" DE LARGURA E 1 U DE ALTURA</t>
  </si>
  <si>
    <t xml:space="preserve"> 20.1.6 </t>
  </si>
  <si>
    <t xml:space="preserve"> 100555 </t>
  </si>
  <si>
    <t xml:space="preserve"> 00043837 </t>
  </si>
  <si>
    <t>RACK DE PISO PARA SERVIDOR, ABERTO, EM COLUNA, 44U X *570* MM</t>
  </si>
  <si>
    <t xml:space="preserve"> 20.2.1 </t>
  </si>
  <si>
    <t xml:space="preserve"> 20.2.2 </t>
  </si>
  <si>
    <t xml:space="preserve"> 20.3.1 </t>
  </si>
  <si>
    <t xml:space="preserve"> 98307 </t>
  </si>
  <si>
    <t xml:space="preserve"> 00038083 </t>
  </si>
  <si>
    <t>TOMADA RJ45, 8 FIOS, CAT 5E, CONJUNTO MONTADO PARA EMBUTIR 4" X 2" (PLACA + SUPORTE + MODULO)</t>
  </si>
  <si>
    <t xml:space="preserve"> 20.4.2 </t>
  </si>
  <si>
    <t xml:space="preserve"> 91837 </t>
  </si>
  <si>
    <t xml:space="preserve"> 00039245 </t>
  </si>
  <si>
    <t>ELETRODUTO PVC FLEXIVEL CORRUGADO, REFORCADO, COR LARANJA, DE 32 MM, PARA LAJES E PISOS</t>
  </si>
  <si>
    <t xml:space="preserve"> 20.4.3 </t>
  </si>
  <si>
    <t xml:space="preserve"> 91835 </t>
  </si>
  <si>
    <t xml:space="preserve"> 00039244 </t>
  </si>
  <si>
    <t>ELETRODUTO PVC FLEXIVEL CORRUGADO, REFORCADO, COR LARANJA, DE 25 MM, PARA LAJES E PISOS</t>
  </si>
  <si>
    <t xml:space="preserve"> 20.4.4 </t>
  </si>
  <si>
    <t xml:space="preserve"> 91865 </t>
  </si>
  <si>
    <t xml:space="preserve"> 00002684 </t>
  </si>
  <si>
    <t>ELETRODUTO DE PVC RIGIDO ROSCAVEL DE 1 1/4 ", SEM LUVA</t>
  </si>
  <si>
    <t xml:space="preserve"> 20.5.1 </t>
  </si>
  <si>
    <t xml:space="preserve"> 98297 </t>
  </si>
  <si>
    <t xml:space="preserve"> 00039599 </t>
  </si>
  <si>
    <t>CABO DE REDE, PAR TRANCADO UTP, 4 PARES, CATEGORIA 6 (CAT 6), ISOLAMENTO PVC (LSZH)</t>
  </si>
  <si>
    <t xml:space="preserve"> 20.5.2 </t>
  </si>
  <si>
    <t xml:space="preserve"> 100554 </t>
  </si>
  <si>
    <t xml:space="preserve"> 00043835 </t>
  </si>
  <si>
    <t>CABO COAXIAL RG59 95% DE MALHA</t>
  </si>
  <si>
    <t xml:space="preserve"> 22.1 </t>
  </si>
  <si>
    <t xml:space="preserve"> 96989 </t>
  </si>
  <si>
    <t xml:space="preserve"> 00004274 </t>
  </si>
  <si>
    <t>PARA-RAIOS TIPO FRANKLIN 350 MM, EM LATAO CROMADO, DUAS DESCIDAS, PARA PROTECAO DE EDIFICACOES CONTRA DESCARGAS ATMOSFERICAS</t>
  </si>
  <si>
    <t xml:space="preserve"> 22.2 </t>
  </si>
  <si>
    <t xml:space="preserve"> 92884 </t>
  </si>
  <si>
    <t xml:space="preserve"> 92877 </t>
  </si>
  <si>
    <t>CORTE E DOBRA DE AÇO CA-25, DIÂMETRO DE 10,0 MM. AF_06/2022</t>
  </si>
  <si>
    <t xml:space="preserve"> 22.3 </t>
  </si>
  <si>
    <t xml:space="preserve"> 104753 </t>
  </si>
  <si>
    <t xml:space="preserve"> 00011862 </t>
  </si>
  <si>
    <t>CONECTOR METALICO TIPO PARAFUSO FENDIDO (SPLIT BOLT), PARA CABOS ATE 50 MM2</t>
  </si>
  <si>
    <t xml:space="preserve"> 22.4 </t>
  </si>
  <si>
    <t xml:space="preserve"> 101663 </t>
  </si>
  <si>
    <t xml:space="preserve"> 00011927 </t>
  </si>
  <si>
    <t>ABRACADEIRA, GALVANIZADA/ZINCADA, ROSCA SEM FIM, PARAFUSO INOX, LARGURA  FITA *12,6 A *14 MM, D = 2" A 2 1/2"</t>
  </si>
  <si>
    <t xml:space="preserve"> 22.6 </t>
  </si>
  <si>
    <t xml:space="preserve"> 98463 </t>
  </si>
  <si>
    <t xml:space="preserve"> 00007568 </t>
  </si>
  <si>
    <t>BUCHA DE NYLON SEM ABA S10, COM PARAFUSO DE 6,10 X 65 MM EM ACO ZINCADO COM ROSCA SOBERBA, CABECA CHATA E FENDA PHILLIPS</t>
  </si>
  <si>
    <t xml:space="preserve"> 00007572 </t>
  </si>
  <si>
    <t>SUPORTE ISOLADOR REFORCADO DIAMETRO NOMINAL 5/16", COM ROSCA SOBERBA E BUCHA</t>
  </si>
  <si>
    <t xml:space="preserve"> 22.8 </t>
  </si>
  <si>
    <t xml:space="preserve"> 93358 </t>
  </si>
  <si>
    <t xml:space="preserve"> 22.9 </t>
  </si>
  <si>
    <t xml:space="preserve"> 93382 </t>
  </si>
  <si>
    <t xml:space="preserve"> 22.10 </t>
  </si>
  <si>
    <t xml:space="preserve"> 96985 </t>
  </si>
  <si>
    <t xml:space="preserve"> 00003379 </t>
  </si>
  <si>
    <t>HASTE DE ATERRAMENTO EM ACO COM 3,00 M DE COMPRIMENTO E DN = 5/8", REVESTIDA COM BAIXA CAMADA DE COBRE, SEM CONECTOR</t>
  </si>
  <si>
    <t xml:space="preserve"> 22.11 </t>
  </si>
  <si>
    <t xml:space="preserve"> 96973 </t>
  </si>
  <si>
    <t xml:space="preserve"> 00000863 </t>
  </si>
  <si>
    <t>CABO DE COBRE NU 35 MM2 MEIO-DURO</t>
  </si>
  <si>
    <t xml:space="preserve"> 22.12 </t>
  </si>
  <si>
    <t xml:space="preserve"> 00000867 </t>
  </si>
  <si>
    <t>CABO DE COBRE NU 50 MM2 MEIO-DURO</t>
  </si>
  <si>
    <t xml:space="preserve"> 22.13 </t>
  </si>
  <si>
    <t xml:space="preserve"> 98111 </t>
  </si>
  <si>
    <t xml:space="preserve"> 101618 </t>
  </si>
  <si>
    <t>PREPARO DE FUNDO DE VALA COM LARGURA MENOR QUE 1,5 M, COM CAMADA DE AREIA, LANÇAMENTO MANUAL. AF_08/2020</t>
  </si>
  <si>
    <t xml:space="preserve"> 23.5 </t>
  </si>
  <si>
    <t xml:space="preserve"> 101965 </t>
  </si>
  <si>
    <t xml:space="preserve"> 87283 </t>
  </si>
  <si>
    <t>ARGAMASSA TRAÇO 1:6 (EM VOLUME DE CIMENTO E AREIA MÉDIA ÚMIDA) COM ADIÇÃO DE PLASTIFICANTE PARA EMBOÇO/MASSA ÚNICA/ASSENTAMENTO DE ALVENARIA DE VEDAÇÃO, PREPARO MECÂNICO COM BETONEIRA 400 L. AF_08/2019</t>
  </si>
  <si>
    <t xml:space="preserve"> 00034747 </t>
  </si>
  <si>
    <t>PEITORIL EM MARMORE, POLIDO, BRANCO COMUM, L= *15* CM, E=  *2,0* CM, COM PINGADEIRA</t>
  </si>
  <si>
    <t xml:space="preserve"> 23.6 </t>
  </si>
  <si>
    <t xml:space="preserve"> 100861 </t>
  </si>
  <si>
    <t xml:space="preserve"> 00037590 </t>
  </si>
  <si>
    <t>SUPORTE MAO-FRANCESA EM ACO, ABAS IGUAIS 30 CM, CAPACIDADE MINIMA 60 KG, BRANCO</t>
  </si>
  <si>
    <t xml:space="preserve"> 24.1 </t>
  </si>
  <si>
    <t xml:space="preserve"> 99803 </t>
  </si>
  <si>
    <t xml:space="preserve"> 24.2 </t>
  </si>
  <si>
    <t>Tipo de Licitação</t>
  </si>
  <si>
    <t>PRESENCIAL</t>
  </si>
  <si>
    <t>Abertura da Licitação</t>
  </si>
  <si>
    <t>23/05/2025 00:00</t>
  </si>
  <si>
    <t>Número do Processo Licitatório</t>
  </si>
  <si>
    <t>Processo Licitatório n.º 030.2025-000002, Concorrência Presencial Tradicional nº 01/2025</t>
  </si>
  <si>
    <t>DATA :</t>
  </si>
  <si>
    <t>CLIENTE :</t>
  </si>
  <si>
    <t xml:space="preserve">PREFEITURA MUNICIPAL DE RIO MARIA </t>
  </si>
  <si>
    <t>PREFEITURA MUNICIPAL DE RIO MARIA</t>
  </si>
  <si>
    <t>SECRETARIA MUNICIPAL DE OBRAS PÚBLICAS</t>
  </si>
  <si>
    <t>PLANILHA ORÇAMENTÁRIA</t>
  </si>
  <si>
    <t>CONSTRUÇÃO DE CRECHE TIPO 2 PADRÃO FNDE</t>
  </si>
  <si>
    <t>PERÍMETRO URBANO DE RIO MARIA</t>
  </si>
  <si>
    <t>DATA BASE ; SINAPI/MARÇO/2024</t>
  </si>
  <si>
    <t>BDI NÃO DESONERADO</t>
  </si>
  <si>
    <t xml:space="preserve">AC = Taxa de Administração Central </t>
  </si>
  <si>
    <t>S e G = Taxas de Seguro e Garantia</t>
  </si>
  <si>
    <t>R = Taxa de Risco</t>
  </si>
  <si>
    <t>DF = Taxa de Despesas Financeiras</t>
  </si>
  <si>
    <t>L = Taxa de Lucro / Remuneração</t>
  </si>
  <si>
    <t>I = Taxa de incidência de Impostos (PIS, COFINS e ISS)</t>
  </si>
  <si>
    <t>Item</t>
  </si>
  <si>
    <t xml:space="preserve">Impostos </t>
  </si>
  <si>
    <t>ISS</t>
  </si>
  <si>
    <t>PIS</t>
  </si>
  <si>
    <t>COFINS</t>
  </si>
  <si>
    <t>CPRB</t>
  </si>
  <si>
    <t>Total Impostos =</t>
  </si>
  <si>
    <t>Fórmula para o cálculo de BDI</t>
  </si>
  <si>
    <t>Notas:</t>
  </si>
  <si>
    <t>1) Alíquota de ISS é determinada pela “Relação de Serviços”  do município onde se prestará o serviço conforme art. 1º e art.8º da Lei Complementar nº116/2001.</t>
  </si>
  <si>
    <t>2) Alíquota máxima de PIS é de até 1,65% conforme Lei nº10.637/02 em consonância com o Regime de Tributação da Empresa</t>
  </si>
  <si>
    <t>3) Alíquota máxima de COFINS é de 3% conforme inciso XX do art. 10 da Lei nº10.833/03.</t>
  </si>
  <si>
    <t>4) Os percentuais dos itens que compõem analiticamente o BDI são so limites referenciais máximos adotados pela Administração consoante com o art.40 inciso X da Lei 8.666/93.</t>
  </si>
  <si>
    <t>5) Antes da aplicação do BDI (Teto Empresa de Lucros Real ) os insumos constantes do art.3º da Lei nº10.637/02 deverão sofrer redução de 1,65%, após 31/12/2008, reduzir também do insumo o percentual de 7,6% da COFINS conforme art. 3º da Lei nº10.833/03 combinado com o inciso XX do art.10 da mesma Lei.</t>
  </si>
  <si>
    <t>OBRA : CONSTRUÇÃO CRECHE TIPO II - OPÇÃO 110V - TIPO2-PLN-AT7-S127-R02</t>
  </si>
  <si>
    <t>Município:</t>
  </si>
  <si>
    <t>RIO MARIA - PA</t>
  </si>
  <si>
    <t>COMPOSIÇÃO DE ENCARGOS SOCIAIS</t>
  </si>
  <si>
    <t>COD</t>
  </si>
  <si>
    <t>Horista %</t>
  </si>
  <si>
    <t>Mensalista %</t>
  </si>
  <si>
    <r>
      <rPr>
        <b/>
        <sz val="11"/>
        <color indexed="8"/>
        <rFont val="Arial"/>
        <family val="2"/>
      </rPr>
      <t>GRUPO A</t>
    </r>
  </si>
  <si>
    <t>A1</t>
  </si>
  <si>
    <t>INSS</t>
  </si>
  <si>
    <t>A2</t>
  </si>
  <si>
    <t>SESI</t>
  </si>
  <si>
    <t>A3</t>
  </si>
  <si>
    <t>SENAI</t>
  </si>
  <si>
    <t>A4</t>
  </si>
  <si>
    <t>INCRA</t>
  </si>
  <si>
    <t>A5</t>
  </si>
  <si>
    <t>SEBRAE</t>
  </si>
  <si>
    <t>A6</t>
  </si>
  <si>
    <t>SALÁRIO-EDUCAÇÃO</t>
  </si>
  <si>
    <t>A7</t>
  </si>
  <si>
    <t>SEGURO CONTRA ACIDENTES DO TRABALHO</t>
  </si>
  <si>
    <t>A8</t>
  </si>
  <si>
    <t>FGTS</t>
  </si>
  <si>
    <t>A9</t>
  </si>
  <si>
    <t>SECONCI</t>
  </si>
  <si>
    <t>A</t>
  </si>
  <si>
    <t>TOTAL DOS ENCARGOS SOCIAIS BÁSICOS</t>
  </si>
  <si>
    <r>
      <rPr>
        <b/>
        <sz val="11"/>
        <color indexed="8"/>
        <rFont val="Arial"/>
        <family val="2"/>
      </rPr>
      <t>GRUPO B</t>
    </r>
  </si>
  <si>
    <t>B1</t>
  </si>
  <si>
    <t>REPOUSO SEMANAL REMUNERADO</t>
  </si>
  <si>
    <t>B2</t>
  </si>
  <si>
    <t>FERIADOS</t>
  </si>
  <si>
    <t>B3</t>
  </si>
  <si>
    <t>AUXILIO-ENFERMIDADE</t>
  </si>
  <si>
    <t>B4</t>
  </si>
  <si>
    <t>13º SALÁRIO</t>
  </si>
  <si>
    <t>B5</t>
  </si>
  <si>
    <t>LICENÇA PATERNIDADE</t>
  </si>
  <si>
    <t>B6</t>
  </si>
  <si>
    <t>FALTAS JUSTIFICADAS</t>
  </si>
  <si>
    <t>B7</t>
  </si>
  <si>
    <t>DIAS DE CHUVA</t>
  </si>
  <si>
    <t>B8</t>
  </si>
  <si>
    <t>AUXILIO ACIDENTE DE TRABALHO</t>
  </si>
  <si>
    <t>B9</t>
  </si>
  <si>
    <t>FERIAS GOZADAS</t>
  </si>
  <si>
    <t>B10</t>
  </si>
  <si>
    <t>SALARIO MATERNIDADE</t>
  </si>
  <si>
    <t>B</t>
  </si>
  <si>
    <t>TOTAL    DE   ENCARGOS    SOCIAIS    QUE   RECEBEM INCIDÊNCIAS DE A</t>
  </si>
  <si>
    <r>
      <rPr>
        <b/>
        <sz val="12"/>
        <color indexed="8"/>
        <rFont val="Arial"/>
        <family val="2"/>
      </rPr>
      <t>GRUPO C</t>
    </r>
  </si>
  <si>
    <t>C1</t>
  </si>
  <si>
    <t>AVISO PREVIO INDENIZADO</t>
  </si>
  <si>
    <t>C2</t>
  </si>
  <si>
    <t>AVISO PREVIO TRABALHADO</t>
  </si>
  <si>
    <t>C3</t>
  </si>
  <si>
    <t>FERIAS INDENIZADAS + 1/3</t>
  </si>
  <si>
    <t>C4</t>
  </si>
  <si>
    <t>DEPOSITO RECISÃO SEM JUSTA CAUSA</t>
  </si>
  <si>
    <t>C5</t>
  </si>
  <si>
    <t>INDENIZAÇÃO ADICIONAL</t>
  </si>
  <si>
    <t>C</t>
  </si>
  <si>
    <t>TOTAL  DE ENCARGOS  SOCIAIS  QUE NÃO  RECEBEM AS INCIDÊNCIAS GLOBAIS DE A</t>
  </si>
  <si>
    <r>
      <rPr>
        <b/>
        <sz val="12"/>
        <color indexed="8"/>
        <rFont val="Arial"/>
        <family val="2"/>
      </rPr>
      <t>GRUPO D</t>
    </r>
  </si>
  <si>
    <t>D1</t>
  </si>
  <si>
    <t>REINCIDÊNCIA DE A SOBRE B</t>
  </si>
  <si>
    <t>D2</t>
  </si>
  <si>
    <r>
      <rPr>
        <sz val="9"/>
        <color indexed="8"/>
        <rFont val="Arial"/>
        <family val="2"/>
      </rPr>
      <t>REINCIDÊNCIA DE A SOBRE AVISO PRÉVIO TRABALHADO   +   REINCIDENCIA   DE   FGTS   SOBRE AVISO INDENIZADO</t>
    </r>
  </si>
  <si>
    <t>D</t>
  </si>
  <si>
    <t>TOTAL DAS TAXAS  INCIDÊNCIAS E REINCIDÊNCIAS</t>
  </si>
  <si>
    <t>GRUPO E</t>
  </si>
  <si>
    <t>E</t>
  </si>
  <si>
    <t>TOTAL DE OUTROS</t>
  </si>
  <si>
    <t>E1</t>
  </si>
  <si>
    <t>REFEIÇÃO</t>
  </si>
  <si>
    <t>E2</t>
  </si>
  <si>
    <t>VALE TRANSPORTE</t>
  </si>
  <si>
    <t>E3</t>
  </si>
  <si>
    <t>SEGURO DE VIDA E ACIDENTES EM GRUPO</t>
  </si>
  <si>
    <t>E4</t>
  </si>
  <si>
    <t>EXAMES</t>
  </si>
  <si>
    <t>TOTAL (A + B + C + D + E)</t>
  </si>
  <si>
    <t>LICITAÇÃO</t>
  </si>
  <si>
    <t>FNDE 03 LIGAÇÃO PROVISÓRIA DE ÁGUA E ESGOTO (UN)</t>
  </si>
  <si>
    <t>UNID</t>
  </si>
  <si>
    <t>COEFICIENTE</t>
  </si>
  <si>
    <t>PREÇO UNITÁRIO</t>
  </si>
  <si>
    <t>00000370</t>
  </si>
  <si>
    <t>AREIA MEDIA - POSTO JAZIDA/FORNECEDOR (RETIRADO NA JAZIDA, SEM TRANSPORTE) - Percentual=1,0000%</t>
  </si>
  <si>
    <t>00010420</t>
  </si>
  <si>
    <t>BACIA SANITARIA (VASO) CONVENCIONAL, DE LOUCA BRANCA, SIFAO APARENTE, SAIDA VERTICAL (SEM ASSENTO) - Percentual=1,0000%</t>
  </si>
  <si>
    <t>00011868</t>
  </si>
  <si>
    <t>CAIXA D'AGUA / RESERVATORIO EM POLIESTER REFORCADO COM FIBRA DE VIDRO,1000 LITROS, COM TAMPA - Percentual=1,0000%</t>
  </si>
  <si>
    <t>00020247</t>
  </si>
  <si>
    <t>PREGO DE ACO POLIDO COM CABECA 15 X 15 (1 1/4 X 13) - Percentual=1,0000%</t>
  </si>
  <si>
    <t>00020205</t>
  </si>
  <si>
    <t>RIPA APARELHADA *1,5 X 5* CM, EM MACARANDUBA/MASSARANDUBA, ANGELIM OU EQUIVALENTE DA REGIAO - Percentual=1,0000%</t>
  </si>
  <si>
    <t>00021009</t>
  </si>
  <si>
    <t>TUBO ACO GALVANIZADO COM COSTURA, CLASSE LEVE, DN 20 MM ( 3/4"),  E = 2,25 MM,  *1,3* KG/M (NBR 5580) - Percentual=1,0000%</t>
  </si>
  <si>
    <t>00009841</t>
  </si>
  <si>
    <t>TUBO PVC, SERIE R, DN 100 MM, PARA ESGOTO OU AGUAS PLUVIAIS PREDIAL (NBR 5688) - Percentual=1,0000%</t>
  </si>
  <si>
    <t>TOTAL Material:</t>
  </si>
  <si>
    <t>Mão de Obra com Encargos Complementares</t>
  </si>
  <si>
    <t>88248</t>
  </si>
  <si>
    <t>AUXILIAR DE ENCANADOR OU BOMBEIRO HIDRÁULICO COM ENCARGOS COMPLEMENTARES - Percentual=1,0000%</t>
  </si>
  <si>
    <t>88267</t>
  </si>
  <si>
    <t>ENCANADOR OU BOMBEIRO HIDRÁULICO COM ENCARGOS COMPLEMENTARES - Percentual=1,0000%</t>
  </si>
  <si>
    <t>88309</t>
  </si>
  <si>
    <t>PEDREIRO COM ENCARGOS COMPLEMENTARES - Percentual=1,0000%</t>
  </si>
  <si>
    <t>88316</t>
  </si>
  <si>
    <t>SERVENTE COM ENCARGOS COMPLEMENTARES - Percentual=1,0000%</t>
  </si>
  <si>
    <t>TOTAL Mão de Obra com Encargos Complementares:</t>
  </si>
  <si>
    <t>Serviço</t>
  </si>
  <si>
    <t>92273</t>
  </si>
  <si>
    <t>FABRICAÇÃO DE ESCORAS DO TIPO PONTALETE, EM MADEIRA, PARA PÉ-DIREITO SIMPLES. AF_09/2020 - Percentual=1,0000%</t>
  </si>
  <si>
    <t>TOTAL Serviço:</t>
  </si>
  <si>
    <t>VALOR:</t>
  </si>
  <si>
    <t>FNDE 231 LOCACAO DE CONTAINER 2,30 X 6,00 M, ALT. 2,50 M, COM 1 SANITARIO, PARA ESCRITORIO, COMPLETO, SEM DIVISORIAS INTERNAS (NAO INCLUI MOBILIZACAO/DESMOBILIZACAO) (MÊS)</t>
  </si>
  <si>
    <t>00010775</t>
  </si>
  <si>
    <t>TOTAL Equipamento:</t>
  </si>
  <si>
    <t>FNDE 230 LOCACAO DE CONTAINER 2,30 X 6,00 M, ALT. 2,50 M, PARA ESCRITORIO, SEM DIVISORIAS INTERNAS E SEM SANITARIO (NAO INCLUI MOBILIZACAO/DESMOBILIZACAO) (MÊS)</t>
  </si>
  <si>
    <t>00010776</t>
  </si>
  <si>
    <t>FNDE 232 LOCACAO DE CONTAINER 2,30 X 6,00 M, ALT. 2,50 M, PARA SANITARIO, COM 4 BACIAS, 8 CHUVEIROS,1 LAVATORIO E 1 MICTORIO (NAO INCLUI MOBILIZACAO/DESMOBILIZACAO) (MÊS)</t>
  </si>
  <si>
    <t>00010778</t>
  </si>
  <si>
    <t>FNDE 392 ADMINISTRAÇÃO LOCAL TIPO 2 (UN)</t>
  </si>
  <si>
    <t>93563</t>
  </si>
  <si>
    <t>ALMOXARIFE COM ENCARGOS COMPLEMENTARES</t>
  </si>
  <si>
    <t>93572</t>
  </si>
  <si>
    <t>ENCARREGADO GERAL DE OBRAS COM ENCARGOS COMPLEMENTARES</t>
  </si>
  <si>
    <t>93565</t>
  </si>
  <si>
    <t>ENGENHEIRO CIVIL DE OBRA JUNIOR COM ENCARGOS COMPLEMENTARES</t>
  </si>
  <si>
    <t>94295</t>
  </si>
  <si>
    <t>MESTRE DE OBRAS COM ENCARGOS COMPLEMENTARES</t>
  </si>
  <si>
    <t>101452</t>
  </si>
  <si>
    <t>SERVENTE DE OBRAS COM ENCARGOS COMPLEMENTARES</t>
  </si>
  <si>
    <t>FNDE 129 INSTALAÇÃO DE BOX DE VIDRO TEMPERADO, E = 10 MM, ENCAIXADO EM PERFIL U (M2)</t>
  </si>
  <si>
    <t>00011950</t>
  </si>
  <si>
    <t>00039432</t>
  </si>
  <si>
    <t>00034360</t>
  </si>
  <si>
    <t>PERFIL DE ALUMINIO ANODIZADO</t>
  </si>
  <si>
    <t>00039961</t>
  </si>
  <si>
    <t>SILICONE ACETICO USO GERAL INCOLOR 280 G</t>
  </si>
  <si>
    <t>00010507</t>
  </si>
  <si>
    <t>VIDRO TEMPERADO INCOLOR E = 10 MM, SEM COLOCACAO</t>
  </si>
  <si>
    <t>88325</t>
  </si>
  <si>
    <t>VIDRACEIRO COM ENCARGOS COMPLEMENTARES</t>
  </si>
  <si>
    <t>FNDE 433 PM1 - KIT DE PORTA DE MADEIRA PARA PINTURA, SEMI-OCA (LEVE OU MÉDIA), PADRÃO MÉDIO, 70X210CM, ESPESSURA DE 3,5CM, ITENS INCLUSOS: DOBRADIÇAS, MONTAGEM E INSTALAÇÃO DO BATENTE, FECHADURA COM EXECUÇÃO DO FURO - FORNECIMENTO E INSTALAÇÃO (UN)</t>
  </si>
  <si>
    <t>100659</t>
  </si>
  <si>
    <t>ALIZAR DE 5X1,5CM PARA PORTA FIXADO COM PREGOS, PADRÃO MÉDIO - FORNECIMENTO E INSTALAÇÃO. AF_12/2019</t>
  </si>
  <si>
    <t>90806</t>
  </si>
  <si>
    <t>BATENTE PARA PORTA DE MADEIRA, FIXAÇÃO COM ARGAMASSA, PADRÃO MÉDIO - FORNECIMENTO E INSTALAÇÃO. AF_12/2019</t>
  </si>
  <si>
    <t>91306</t>
  </si>
  <si>
    <t>FECHADURA DE EMBUTIR PARA PORTAS INTERNAS, COMPLETA, ACABAMENTO PADRÃO MÉDIO, COM EXECUÇÃO DE FURO - FORNECIMENTO E INSTALAÇÃO. AF_12/2019</t>
  </si>
  <si>
    <t>90821</t>
  </si>
  <si>
    <t>PORTA DE MADEIRA PARA PINTURA, SEMI-OCA (LEVE OU MÉDIA), 70X210CM, ESPESSURA DE 3,5CM, INCLUSO DOBRADIÇAS - FORNECIMENTO E INSTALAÇÃO. AF_12/2019</t>
  </si>
  <si>
    <t>FNDE 247 PM 2 - KIT DE PORTA DE MADEIRA COM VENEZIANA, 80X210CM (ESPESSURA DE 3CM), PADRÃO MÉDIO, ITENS INCLUSOS: DOBRADIÇAS, MONTAGEM E INSTALAÇÃO DE BATENTE, FECHADURA COM EXECUÇÃO DO FURO - FORNECIMENTO E INSTALAÇÃO (UN)</t>
  </si>
  <si>
    <t>90830</t>
  </si>
  <si>
    <t>FECHADURA DE EMBUTIR COM CILINDRO, EXTERNA, COMPLETA, ACABAMENTO PADRÃO MÉDIO, INCLUSO EXECUÇÃO DE FURO - FORNECIMENTO E INSTALAÇÃO. AF_12/2019</t>
  </si>
  <si>
    <t>91298</t>
  </si>
  <si>
    <t>PORTA DE MADEIRA TIPO VENEZIANA, 80X210CM, ESPESSURA DE 3CM, INCLUSO DOBRADIÇAS - FORNECIMENTO E INSTALAÇÃO. AF_12/2019</t>
  </si>
  <si>
    <t>FNDE 246 PM3 - KIT DE PORTA DE MADEIRA FRISADA, SEMI-OCA (LEVE OU MÉDIA), PADRÃO MÉDIO, 80X210CM, ESPESSURA DE 3,5CM, ITENS INCLUSOS: DOBRADIÇAS, MONTAGEM E INSTALAÇÃO DE BATENTE, FECHADURA COM EXECUÇÃO DO FURO - FORNECIMENTO E INSTALAÇÃO. AF_12/2019 (UN)</t>
  </si>
  <si>
    <t>91297</t>
  </si>
  <si>
    <t>PORTA DE MADEIRA FRISADA, SEMI-OCA (LEVE OU MÉDIA), 80X210CM, ESPESSURA DE 3,5CM, INCLUSO DOBRADIÇAS - FORNECIMENTO E INSTALAÇÃO. AF_12/2019</t>
  </si>
  <si>
    <t>FNDE 434 PM4 - KIT DE PORTA DE MADEIRA FRISADA, SEMI-OCA (LEVE OU MÉDIA), PADRÃO MÉDIO, 80X210CM, ESPESSURA DE 3,5CM, ITENS INCLUSOS: DOBRADIÇAS, MONTAGEM E INSTALAÇÃO DE BATENTE, FECHADURA COM EXECUÇÃO DO FURO - FORNECIMENTO E INSTALAÇÃO. AF_12/2019 (UN)</t>
  </si>
  <si>
    <t>FNDE 430 PM5 - KIT DE PORTA DE MADEIRA COM VISOR DE VIDRO, 80X210CM (ESPESSURA DE 3CM), PADRÃO POPULAR, ITENS INCLUSOS: DOBRADIÇAS, MONTAGEM E INSTALAÇÃO DE BATENTE, FECHADURA COM EXECUÇÃO DO FURO - FORNECIMENTO E INSTALAÇÃO. AF_12/2019 (UN)</t>
  </si>
  <si>
    <t>FNDE 432 PM6 -PORTA EM COMPENSADO DE MADEIRA E=2cm REVESTIDA COM LAMINADO MELAMÍNICO COM VARIAÇÃO DE CORES (UN)</t>
  </si>
  <si>
    <t>90831</t>
  </si>
  <si>
    <t>FECHADURA DE EMBUTIR PARA PORTA DE BANHEIRO, COMPLETA, ACABAMENTO PADRÃO MÉDIO, INCLUSO EXECUÇÃO DE FURO - FORNECIMENTO E INSTALAÇÃO. AF_12/2019</t>
  </si>
  <si>
    <t>91295</t>
  </si>
  <si>
    <t>PORTA DE MADEIRA FRISADA, SEMI-OCA (LEVE OU MÉDIA), 60X210CM, ESPESSURA DE 3CM, INCLUSO DOBRADIÇAS - FORNECIMENTO E INSTALAÇÃO. AF_12/2019</t>
  </si>
  <si>
    <t>FNDE 431 INSTALAÇÃO DE VIDRO LISO INCOLOR ESQUADRIA PM5 , E = 6 MM, EM ESQUADRIA DE MADEIRA, FIXADO COM BAGUETE (M2)</t>
  </si>
  <si>
    <t>00039026</t>
  </si>
  <si>
    <t>PREGO DE ACO POLIDO SEM CABECA 15 X 15 (1 1/4 X 13)</t>
  </si>
  <si>
    <t>00010491</t>
  </si>
  <si>
    <t>VIDRO LISO INCOLOR 6 MM - SEM COLOCACAO</t>
  </si>
  <si>
    <t>FNDE 04 CHAPA METÁLICA (ALUMÍNIO) 0,90 M X 0,40 M, ESPESSURA 1 MM PARA AS PORTAS (M²)</t>
  </si>
  <si>
    <t>00011026</t>
  </si>
  <si>
    <t>CHAPA DE ACO GALVANIZADA BITOLA GSG 14, E = 1,95 MM (15,60 KG/M2)</t>
  </si>
  <si>
    <t>88261</t>
  </si>
  <si>
    <t>FNDE 251 PORTA DE ABRIR - PA1 - 100 X 210 CM EM CHAPA DE ALUMÍNIO, COM VENEZIANA E VIDRO MINIBOREAL 6 MM, INCLUSO FECHADURA E PUXADOR - CONFORME PROJETO DE ESQUADRIAS (UN)</t>
  </si>
  <si>
    <t>00007568</t>
  </si>
  <si>
    <t>00039024</t>
  </si>
  <si>
    <t>PORTA DE ABRIR EM ALUMINIO COM DIVISAO HORIZONTAL  PARA VIDROS,  ACABAMENTO ANODIZADO NATURAL, VIDROS INCLUSOS, SEM GUARNICAO/ALIZAR/VISTA , 87 X 210 CM</t>
  </si>
  <si>
    <t>00000142</t>
  </si>
  <si>
    <t>FNDE 252 PORTA DE ABRIR - PA2 - 80 X 210 CM EM CHAPA DE ALUMÍNIO, TIPO VENEZIANA COM GUARNIÇÃO, FIXAÇÃO COM PARAFUSOS - FORNECIMENTO E INSTALAÇÃO - CONFORME PROJETO DE ESQUADRIAS (M2)</t>
  </si>
  <si>
    <t>00036888</t>
  </si>
  <si>
    <t>GUARNICAO / MOLDURA / ARREMATE DE ACABAMENTO PARA ESQUADRIA, EM ALUMINIO PERFIL 25, ACABAMENTO ANODIZADO BRANCO OU BRILHANTE, PARA 1 FACE</t>
  </si>
  <si>
    <t>00039025</t>
  </si>
  <si>
    <t>PORTA DE ABRIR, TIPO VENEZIANA, EM ALUMINIO, ACABAMENTO ANODIZADO NATURAL, 90 MM X 210 MM (LARGURA X ALTURA), SEM GUARNICAO/ALIZAR/VISTA</t>
  </si>
  <si>
    <t>FNDE 253 PORTA DE ABRIR 2 FOLHAS - PA3 - 160 X 210 CM EM CHAPA DE ALUMÍNIO, TIPO VENEZIANA COM GUARNIÇÃO, FIXAÇÃO COM PARAFUSOS - FORNECIMENTO E INSTALAÇÃO - CONFORME PROJETO DE ESQUADRIAS (M2)</t>
  </si>
  <si>
    <t>FNDE 435 PORTA DE CORRER - PA4- 450 X 210 CM, DE ALUMÍNIO, COM DUAS FOLHAS FIXAS E DUAS FOLHAS DE CORRER PARA VIDRO, INCLUSO VIDRO LISO INCOLOR 8 MM, FECHADURA E PUXADOR, SEM ALIZAR - CONFORME PROJETO DE ESQUADRIAS (M2)</t>
  </si>
  <si>
    <t>00004922</t>
  </si>
  <si>
    <t>PORTA DE CORRER EM ALUMINIO, DUAS FOLHAS MOVEIS COM VIDRO, FECHADURA E PUXADOR EMBUTIDO, ACABAMENTO ANODIZADO NATURAL, SEM GUARNICAO/ALIZAR/VISTA</t>
  </si>
  <si>
    <t>FNDE 436 PORTA DE ABRIR  - PA5 - 120 X 170 CM EM CHAPA DE ALUMÍNIO, TIPO VENEZIANA COM GUARNIÇÃO, FIXAÇÃO COM PARAFUSOS - FORNECIMENTO E INSTALAÇÃO - CONFORME PROJETO DE ESQUADRIAS (M2)</t>
  </si>
  <si>
    <t>FNDE 258 JANELA DE ALUMÍNIO - JA-1 - 70 X 125 CM, TIPO GUILHOTINA COMPLETA, COM VIDROS, BATENTE E FERRAGENS. EXCLUSIVE ALIZAR, ACABAMENTO E CONTRAMARCO, CONFORME PROJETO DE ESQUADRIAS (M2)</t>
  </si>
  <si>
    <t>00034381</t>
  </si>
  <si>
    <t>JANELA MAXIM AR, EM ALUMINIO PERFIL 25, 60 X 80 CM (A X L), ACABAMENTO BRANCO OU BRILHANTE, BATENTE DE 4 A 5 CM, COM VIDRO 4 MM, SEM GUARNICAO/ALIZAR</t>
  </si>
  <si>
    <t>00004377</t>
  </si>
  <si>
    <t>PARAFUSO DE ACO ZINCADO COM ROSCA SOBERBA, CABECA CHATA E FENDA SIMPLES, DIAMETRO 4,2 MM, COMPRIMENTO * 32 * MM</t>
  </si>
  <si>
    <t>FNDE 438 JANELA DE ALUMÍNIO - JA-2 - 110 X 195 CM, TIPO GUILHOTINACOMPLETA, COM VIDROS, BATENTE E FERRAGENS. EXCLUSIVE ALIZAR, ACABAMENTO E CONTRAMARCO, CONFORME PROJETO DE ESQUADRIAS (M2)</t>
  </si>
  <si>
    <t>FNDE 275 JANELA DE ALUMÍNIO JA-3 - 140 X 115, TIPO FIXA, PARA VIDRO, COM VIDRO, BATENTE E FERRAGENS. EXCLUSIVE ACABAMENTO, ALIZAR E CONTRAMARCO, CONFORME PROJETO DE ESQUADRIAS (M2)</t>
  </si>
  <si>
    <t>00000599</t>
  </si>
  <si>
    <t>JANELA FIXA, EM ALUMINIO PERFIL 20, 60  X 80 CM (A X L), BATENTE/REQUADRO DE 3 A 14 CM, COM VIDRO 4 MM, SEM GUARNICAO/ALIZAR, ACABAMENTO ALUM BRANCO OU BRILHANTE</t>
  </si>
  <si>
    <t>FNDE 439 JANELA DE ALUMÍNIO - JA-4 - 140 X 195 CM, TIPO GUILHOTINA COMPLETA, COM VIDROS, BATENTE E FERRAGENS. EXCLUSIVE ALIZAR, ACABAMENTO E CONTRAMARCO, CONFORME PROJETO DE ESQUADRIAS (M2)</t>
  </si>
  <si>
    <t>FNDE 440 JANELA DE ALUMÍNIO JA-5 - 200 X 105 CM, TIPO FIXA, PARA VIDRO, COM VIDRO, BATENTE E FERRAGENS. EXCLUSIVE ACABAMENTO, ALIZAR E CONTRAMARCO, CONFORME PROJETO DE ESQUADRIAS (M2)</t>
  </si>
  <si>
    <t>FNDE 441 JANELA DE ALUMÍNIO - JA-6 - 210 X 50 CM, TIPO MAXIM-AR, COM VIDROS, BATENTE E FERRAGENS. EXCLUSIVE ALIZAR, ACABAMENTO E CONTRAMARCO, CONFORME PROJETO DE ESQUADRIAS (M2)</t>
  </si>
  <si>
    <t>FNDE 264 JANELA DE ALUMÍNIO - JA-7 - 210 X 75 CM, TIPO MAXIM-AR, COM VIDROS, BATENTE E FERRAGENS. EXCLUSIVE ALIZAR, ACABAMENTO E CONTRAMARCO, CONFORME PROJETO DE ESQUADRIAS (M2)</t>
  </si>
  <si>
    <t>FNDE 268 JANELA DE ALUMÍNIO - JA-8 - 210 X 100 CM, TIPO MAXIM-AR, COM VIDROS, BATENTE E FERRAGENS. EXCLUSIVE ALIZAR, ACABAMENTO E CONTRAMARCO, CONFORME PROJETO DE ESQUADRIAS (M2)</t>
  </si>
  <si>
    <t>FNDE 265 JANELA DE ALUMÍNIO - JA-9 - 210 X 150 CM, TIPO MAXIM-AR, COM VIDROS, BATENTE E FERRAGENS. EXCLUSIVE ALIZAR, ACABAMENTO E CONTRAMARCO, CONFORME PROJETO DE ESQUADRIAS (M2)</t>
  </si>
  <si>
    <t>FNDE 442 JANELA DE ALUMÍNIO - JA-10 - 70 X 75 CM, TIPO MAXIM-AR, COM VIDROS, BATENTE E FERRAGENS. EXCLUSIVE ALIZAR, ACABAMENTO E CONTRAMARCO, CONFORME PROJETO DE ESQUADRIAS (M2)</t>
  </si>
  <si>
    <t>FNDE 270 JANELA DE ALUMÍNIO - JA-11 - 140 X 75 CM, TIPO MAXIM-AR, COM VIDROS, BATENTE E FERRAGENS. EXCLUSIVE ALIZAR, ACABAMENTO E CONTRAMARCO, CONFORME PROJETO DE ESQUADRIAS (M2)</t>
  </si>
  <si>
    <t>FNDE 443 JANELA DE ALUMÍNIO - JA-12 - 420 X 50 CM, TIPO MAXIM-AR, COM VIDROS, BATENTE E FERRAGENS. EXCLUSIVE ALIZAR, ACABAMENTO E CONTRAMARCO, CONFORME PROJETO DE ESQUADRIAS (M2)</t>
  </si>
  <si>
    <t>FNDE 444 JANELA DE ALUMÍNIO - JA-13 - 560 X 100 CM, TIPO MAXIM-AR, COM VIDROS, BATENTE E FERRAGENS. EXCLUSIVE ALIZAR, ACABAMENTO E CONTRAMARCO, CONFORME PROJETO DE ESQUADRIAS (M2)</t>
  </si>
  <si>
    <t>FNDE 445 JANELA DE ALUMÍNIO JA-14 - 160 X 85, TIPO FIXA, PARA VIDRO, COM VIDRO, BATENTE E FERRAGENS. EXCLUSIVE ACABAMENTO, ALIZAR E CONTRAMARCO, CONFORME PROJETO DE ESQUADRIAS (M2)</t>
  </si>
  <si>
    <t>FNDE 05 TELA TIPO MOSQUITEIRO - FIXADA NA ESQUADRIA - CONFORME PROJETO DE ESQUADRIAS (M2)</t>
  </si>
  <si>
    <t>00000586</t>
  </si>
  <si>
    <t>CANTONEIRA EM ALUMINIO, ABAS IGUAIS, LARGURA DE 25,40 MM (1"), ESPESSURA DE 4,76 MM (3/16") E PESO LINEAR DE APROXIMADAMENTEO 0,593 KG/M</t>
  </si>
  <si>
    <t>00010932</t>
  </si>
  <si>
    <t>TELA DE ARAME GALVANIZADA QUADRANGULAR / LOSANGULAR, FIO 4,19 MM (8 BWG), MALHA 5 X 5 CM, H = 2 M</t>
  </si>
  <si>
    <t>88315</t>
  </si>
  <si>
    <t>SERRALHEIRO COM ENCARGOS COMPLEMENTARES</t>
  </si>
  <si>
    <t>FNDE 437 PORTA DE VIDRO - PV1 - 175X 230 CM, DE ABRIR DUAS FOLHAS TEMPERADO INCOLOR 10 MM, CONFORME PROJETO (M2)</t>
  </si>
  <si>
    <t>102183</t>
  </si>
  <si>
    <t>PORTA PIVOTANTE DE VIDRO TEMPERADO, 2 FOLHAS DE 90X210 CM, ESPESSURA DE 10MM, INCLUSIVE ACESSÓRIOS. AF_01/2021</t>
  </si>
  <si>
    <t>FNDE 280 PF1 - PORTÃO METÁLICO DE ABRIR, 1,40 X 2,20 M, COM CHAPA METÁLICA, INCLUSO PINTURA, CONFORME PROJETO DE ESQUADRIAS (M2)</t>
  </si>
  <si>
    <t>Equipamento Custo Horário</t>
  </si>
  <si>
    <t>92716</t>
  </si>
  <si>
    <t>APARELHO PARA CORTE E SOLDA OXI-ACETILENO SOBRE RODAS, INCLUSIVE CILINDROS E MAÇARICOS - CHP DIURNO. AF_05/2023 - Percentual=1,0000%</t>
  </si>
  <si>
    <t>TOTAL Equipamento Custo Horário:</t>
  </si>
  <si>
    <t>00000546</t>
  </si>
  <si>
    <t>BARRA DE ACO CHATA, RETANGULAR (QUALQUER BITOLA) - Percentual=1,0000%</t>
  </si>
  <si>
    <t>00043105</t>
  </si>
  <si>
    <t>CHAPA DE ACO CARBONO GALVANIZADA, PERFURADA (GRADE FUROS) E = 1,5 MM, DIAMETRO DO FURO = 9,52 MM (FUROS ALTERNADOS HORIZ.) - Percentual=1,0000%</t>
  </si>
  <si>
    <t>00011456</t>
  </si>
  <si>
    <t>FERROLHO COM FECHO /TRINCO REDONDO, EM ACO GALVANIZADO / ZINCADO, DE SOBREPOR, COM COMPRIMENTO DE 10" A 12" E ESPESSURA MINIMA DA CHAPA DE 1,50 MM - Percentual=1,0000%</t>
  </si>
  <si>
    <t>00007698</t>
  </si>
  <si>
    <t>TUBO ACO GALVANIZADO COM COSTURA, CLASSE MEDIA, DN 1.1/4", E = *3,25* MM, PESO *3,14* KG/M (NBR 5580) - Percentual=1,0000%</t>
  </si>
  <si>
    <t>Mão de Obra</t>
  </si>
  <si>
    <t>00000252</t>
  </si>
  <si>
    <t>AJUDANTE DE SERRALHEIRO (HORISTA) - Percentual=1,0000%</t>
  </si>
  <si>
    <t>TOTAL Mão de Obra:</t>
  </si>
  <si>
    <t>SERRALHEIRO COM ENCARGOS COMPLEMENTARES - Percentual=1,0000%</t>
  </si>
  <si>
    <t>100754</t>
  </si>
  <si>
    <t>PINTURA COM TINTA ACRÍLICA DE ACABAMENTO APLICADA A ROLO OU PINCEL SOBRE SUPERFÍCIES METÁLICAS (EXCETO PERFIL) EXECUTADO EM OBRA (02 DEMÃOS). AF_01/2020 - Percentual=1,0000%</t>
  </si>
  <si>
    <t>100722</t>
  </si>
  <si>
    <t>PINTURA COM TINTA ALQUÍDICA DE FUNDO (TIPO ZARCÃO) APLICADA A ROLO OU PINCEL SOBRE SUPERFÍCIES METÁLICAS (EXCETO PERFIL) EXECUTADO EM OBRA (POR DEMÃO). AF_01/2020 - Percentual=1,0000%</t>
  </si>
  <si>
    <t>FNDE 08 PF2 - PORTÃO METÁLICO DE ABRIR,  1,40 X 1,05 M, COM CHAPA METÁLICA, INCLUSO PINTURA, CONFORME PROJETO DE ESQUADRIAS (M2)</t>
  </si>
  <si>
    <t>APARELHO PARA CORTE E SOLDA OXI-ACETILENO SOBRE RODAS, INCLUSIVE CILINDROS E MAÇARICOS - CHP DIURNO. AF_05/2023</t>
  </si>
  <si>
    <t>BARRA DE ACO CHATA, RETANGULAR (QUALQUER BITOLA)</t>
  </si>
  <si>
    <t>CHAPA DE ACO CARBONO GALVANIZADA, PERFURADA (GRADE FUROS) E = 1,5 MM, DIAMETRO DO FURO = 9,52 MM (FUROS ALTERNADOS HORIZ.)</t>
  </si>
  <si>
    <t>FERROLHO COM FECHO /TRINCO REDONDO, EM ACO GALVANIZADO / ZINCADO, DE SOBREPOR, COM COMPRIMENTO DE 10" A 12" E ESPESSURA MINIMA DA CHAPA DE 1,50 MM</t>
  </si>
  <si>
    <t>TUBO ACO GALVANIZADO COM COSTURA, CLASSE MEDIA, DN 1.1/4", E = *3,25* MM, PESO *3,14* KG/M (NBR 5580)</t>
  </si>
  <si>
    <t>AJUDANTE DE SERRALHEIRO (HORISTA)</t>
  </si>
  <si>
    <t>PINTURA COM TINTA ACRÍLICA DE ACABAMENTO APLICADA A ROLO OU PINCEL SOBRE SUPERFÍCIES METÁLICAS (EXCETO PERFIL) EXECUTADO EM OBRA (02 DEMÃOS). AF_01/2020</t>
  </si>
  <si>
    <t>PINTURA COM TINTA ALQUÍDICA DE FUNDO (TIPO ZARCÃO) APLICADA A ROLO OU PINCEL SOBRE SUPERFÍCIES METÁLICAS (EXCETO PERFIL) EXECUTADO EM OBRA (POR DEMÃO). AF_01/2020</t>
  </si>
  <si>
    <t>FNDE 281 FECHAMENTO EM CHAPA METÁLICA PERFURADA, INCLUSO PINTURA, CONFORME PROJETO (M2)</t>
  </si>
  <si>
    <t>FNDE 283 CERCA/GRADIL H=1,58M, MALHA 5 X 15CM -  GALVANIZADO (M2)</t>
  </si>
  <si>
    <t>88251</t>
  </si>
  <si>
    <t>AUXILIAR DE SERRALHEIRO COM ENCARGOS COMPLEMENTARES</t>
  </si>
  <si>
    <t>34.05.360</t>
  </si>
  <si>
    <t>Gradil tela eletrosoldado, malha de 5 x 15cm, galvanizado</t>
  </si>
  <si>
    <t>SP Obras</t>
  </si>
  <si>
    <t>FNDE 446 P01 - PORTÃO METÁLICO 1,50 x 2,10 M , MALHA 5 X 20CM - FIO 5,00MM, REVESTIDOS EM POLIESTER POR PROCESSO DE PINTURA ELETROSTÁTICA (GRADIL), NA COR BRANCA - FORNECIMENTO E INSTALAÇÃO (M2)</t>
  </si>
  <si>
    <t>H.03.000.031296</t>
  </si>
  <si>
    <t>Portão tipo gradil 1 ou 2 folhas, com ou sem bandeira, sob medida</t>
  </si>
  <si>
    <t>FNDE 447 P02 - PORTÃO METÁLICO 1,00 x 2,00 M , MALHA 5 X 20CM - FIO 5,00MM, REVESTIDOS EM POLIESTER POR PROCESSO DE PINTURA ELETROSTÁTICA (GRADIL), NA COR BRANCA - FORNECIMENTO E INSTALAÇÃO (M2)</t>
  </si>
  <si>
    <t>FNDE 448 P03 - PORTÃO METÁLICO 3,12 x 2,00 M , MALHA 5 X 20CM - FIO 5,00MM, REVESTIDOS EM POLIESTER POR PROCESSO DE PINTURA ELETROSTÁTICA (GRADIL), NA COR BRANCA - FORNECIMENTO E INSTALAÇÃO (M2)</t>
  </si>
  <si>
    <t>FNDE 20 TELHA TERMOISOLANTE REVESTIDA EM ACO GALVALUME, FACE SUPERIOR TRAPEZOIDAL E FACE INFERIOR PLANA (NAO INCLUI ACESSORIOS DE FIXACAO), REVEST COM ESPESSURA DE 0,50 MM, COM PRE-PINTURA DE COR BRANCA NAS DUAS FACES, NUCLEO EM POLIIOCIANURATO (PIR) COM ESPESSURA DE 50 MM (M2)</t>
  </si>
  <si>
    <t>00004380</t>
  </si>
  <si>
    <t>PARAFUSO ZINCADO ROSCA SOBERBA 5/16 " X 120 MM PARA TELHA FIBROCIMENTO</t>
  </si>
  <si>
    <t>00043071</t>
  </si>
  <si>
    <t>88262</t>
  </si>
  <si>
    <t>FNDE 422 RUFO EM CHAPA DE AÇO GALVANIZADO NR. 24, DESENVOLVIMENTO 73 CM (M)</t>
  </si>
  <si>
    <t>93282</t>
  </si>
  <si>
    <t>93281</t>
  </si>
  <si>
    <t>00005061</t>
  </si>
  <si>
    <t>00005104</t>
  </si>
  <si>
    <t>00001113</t>
  </si>
  <si>
    <t>RUFO EXTERNO/INTERNO DE CHAPA DE ACO GALVANIZADA NUM 26, CORTE 33 CM</t>
  </si>
  <si>
    <t>00013388</t>
  </si>
  <si>
    <t>88323</t>
  </si>
  <si>
    <t>FNDE 423 RUFO EM CHAPA DE AÇO GALVANIZADO NR. 24, DESENVOLVIMENTO 39 CM (M)</t>
  </si>
  <si>
    <t>FNDE 424 RUFO EM CHAPA DE AÇO GALVANIZADO NR. 24, DESENVOLVIMENTO 32 CM (M)</t>
  </si>
  <si>
    <t>FNDE 167 PINGADEIRA EM CHAPA DE AÇO GALVANIZADO (M)</t>
  </si>
  <si>
    <t>00040873</t>
  </si>
  <si>
    <t>RUFO INTERNO/EXTERNO DE CHAPA DE ACO GALVANIZADA NUM 24, CORTE 25 CM</t>
  </si>
  <si>
    <t>FNDE 172 IMPERMEABILIZAÇÃO DE VIGA BALDRAME COM EMULSÃO ASFÁLTICA, 2 DEMÃOS (M2)</t>
  </si>
  <si>
    <t>00000626</t>
  </si>
  <si>
    <t>MANTA LIQUIDA DE BASE ASFALTICA MODIFICADA COM A ADICAO DE ELASTOMEROS DILUIDOS EM SOLVENTE ORGANICO, APLICACAO A FRIO (MEMBRANA IMPERMEABILIZANTE ASFASTICA)</t>
  </si>
  <si>
    <t>88243</t>
  </si>
  <si>
    <t>88270</t>
  </si>
  <si>
    <t>IMPERMEABILIZADOR COM ENCARGOS COMPLEMENTARES</t>
  </si>
  <si>
    <t>FNDE 174 IMPERMEABILIZAÇÃO DE PISO COM EMULSÃO ASFÁLTICA, 2 DEMÃOS (M2)</t>
  </si>
  <si>
    <t>FNDE 293 REVESTIMENTO CERÂMICO PARA PAREDES INTERNAS COM PLACAS TIPO ESMALTADA EXTRA DE DIMENSÕES 10X10 CM COR AMARELA APLICADAS NA ALTURA INTEIRA DAS PAREDES (M2)</t>
  </si>
  <si>
    <t>00001381</t>
  </si>
  <si>
    <t>00034357</t>
  </si>
  <si>
    <t>00000536</t>
  </si>
  <si>
    <t>88256</t>
  </si>
  <si>
    <t>FNDE 294 REVESTIMENTO CERÂMICO PARA PAREDES INTERNAS COM PLACAS TIPO ESMALTADA EXTRA DE DIMENSÕES 10X10 CM COR AZUL APLICADAS NA ALTURA INTEIRA DAS PAREDES (M2)</t>
  </si>
  <si>
    <t>FNDE 295 REVESTIMENTO CERÂMICO PARA PAREDES INTERNAS COM PLACAS TIPO ESMALTADA EXTRA DE DIMENSÕES 10X10 CM COR BRANCA APLICADAS NA ALTURA INTEIRA DAS PAREDES (M2)</t>
  </si>
  <si>
    <t>FNDE 296 REVESTIMENTO CERÂMICO PARA PAREDES INTERNAS COM PLACAS TIPO ESMALTADA EXTRA DE DIMENSÕES 10X10 CM COR VERMELHA APLICADAS NA ALTURA INTEIRA DAS PAREDES (M2)</t>
  </si>
  <si>
    <t>FNDE 245 RODA MEIO EM MADEIRA, ALTURA 7CM, FIXADO COM COLA (M)</t>
  </si>
  <si>
    <t>00044396</t>
  </si>
  <si>
    <t>COLA BRANCA BASE PVA</t>
  </si>
  <si>
    <t>00006186</t>
  </si>
  <si>
    <t>RODAPE DE MADEIRA MACICA CUMARU/IPE CHAMPANHE OU EQUIVALENTE DA REGIAO, *1,5 X 7 CM</t>
  </si>
  <si>
    <t>FNDE 18 FORRO DE FIBRA MINERAL EM PLACAS DE 625 X 625 MM, E = 15 MM, BORDA RETA, COM PINTURA ANTIMOFO, APOIADO EM PERFIL DE ACO GALVANIZADO COM 24 MM DE BASE - INSTALADO (M2)</t>
  </si>
  <si>
    <t>00039511</t>
  </si>
  <si>
    <t>88278</t>
  </si>
  <si>
    <t>FNDE 182 CONTRAPISO DE CONCRETO NÃO-ESTRUTURAL, ESPESSURA 3 CM E PREPARO MECÂNICO (M2)</t>
  </si>
  <si>
    <t>00007334</t>
  </si>
  <si>
    <t>ADITIVO ADESIVO LIQUIDO PARA ARGAMASSAS DE REVESTIMENTOS CIMENTICIOS</t>
  </si>
  <si>
    <t>00001379</t>
  </si>
  <si>
    <t>87301</t>
  </si>
  <si>
    <t>FNDE 425 PISO VINÍLICO SEMI-FLEXÍVEL EM MANTA ESPESSURA 2 MM (M2)</t>
  </si>
  <si>
    <t>00004791</t>
  </si>
  <si>
    <t>00004792</t>
  </si>
  <si>
    <t>PLACA VINILICA SEMIFLEXIVEL PARA PISOS, E = 3,2 MM, 30 X 30 CM (SEM COLOCACAO)</t>
  </si>
  <si>
    <t>FNDE 09 NATA DE CIMENTO COM COLA PVA, PARA NIVELAMENTO  DE CONTRAPISO PARA ASSENTAMENTO DE PISO VINÍLICO (M2)</t>
  </si>
  <si>
    <t>00006111</t>
  </si>
  <si>
    <t>SERVENTE DE OBRAS (HORISTA)</t>
  </si>
  <si>
    <t>FNDE 426 SOLEIRA EM GRANITO, LARGURA 30 CM, ESPESSURA 2,0 CM (M)</t>
  </si>
  <si>
    <t>00037595</t>
  </si>
  <si>
    <t>00020232</t>
  </si>
  <si>
    <t>88274</t>
  </si>
  <si>
    <t>FNDE 190 PISO PODOTÁTIL DE ALERTA, COR VERMELHA, DE CONCRETO, ASSENTADO SOBRE ARGAMASSA (M2)</t>
  </si>
  <si>
    <t>00034353</t>
  </si>
  <si>
    <t>ARGAMASSA COLANTE AC II</t>
  </si>
  <si>
    <t>00036178</t>
  </si>
  <si>
    <t>PISO TATIL / PODOTATIL, LADRILHO HIDRAULICO/CONCRETO, *40 X 40* CM, E= 2,5* CM, PADRAO TATIL ALERTA OU DIRECIONAL, COR NATURAL</t>
  </si>
  <si>
    <t>FNDE 427 PISO PODOTÁTIL DIRECIONAL, , COR VERMELHA, DE CONCRETO, ASSENTADO SOBRE ARGAMASSA (M2)</t>
  </si>
  <si>
    <t>FNDE 10 COLCHÃO DRENANTE DE AREIA H= 30 CM (M3)</t>
  </si>
  <si>
    <t>5678</t>
  </si>
  <si>
    <t>00000367</t>
  </si>
  <si>
    <t>AREIA GROSSA - POSTO JAZIDA/FORNECEDOR (RETIRADO NA JAZIDA, SEM TRANSPORTE)</t>
  </si>
  <si>
    <t>FNDE 402 PINTURA LÁTEX ACRÍLICA, COR BRANCO GELO, APLICAÇÃO MANUAL EM PAREDES, DUAS DEMÃOS (M2)</t>
  </si>
  <si>
    <t>00007356</t>
  </si>
  <si>
    <t>88310</t>
  </si>
  <si>
    <t>FNDE 201 PINTURA EM ESMALTE SINTÉTICO EM RODAMEIO DE MADEIRA, 2 DEMÃOS - COR BRANCO (M2)</t>
  </si>
  <si>
    <t>00005318</t>
  </si>
  <si>
    <t>00007311</t>
  </si>
  <si>
    <t>FNDE 428 PINTURA COM TINTA EPÓXI EM PAREDES,ÁREAS MOLHADAS,  APLICAÇÃO MANUAL, 2 DEMÃOS, INCLUSO PRIMER EPÓXI (M2)</t>
  </si>
  <si>
    <t>00005330</t>
  </si>
  <si>
    <t>00003767</t>
  </si>
  <si>
    <t>00006085</t>
  </si>
  <si>
    <t>00007304</t>
  </si>
  <si>
    <t>FNDE 205 BUCHA DE REDUÇÃO, CURTA, PVC, SOLDÁVEL, DN 75 X 60 MM, INSTALADO EM PRUMADA DE ÁGUA - FORNECIMENTO E INSTALAÇÃO (UN)</t>
  </si>
  <si>
    <t>00000122</t>
  </si>
  <si>
    <t>00000818</t>
  </si>
  <si>
    <t>BUCHA DE REDUCAO DE PVC, SOLDAVEL, CURTA, COM 60 X 50 MM, PARA AGUA FRIA PREDIAL</t>
  </si>
  <si>
    <t>00038383</t>
  </si>
  <si>
    <t>00020083</t>
  </si>
  <si>
    <t>FNDE 229 BUCHA DE REDUÇÃO, CURTA, PVC, SOLDÁVEL, DN 85 X 75 MM, INSTALADO EM PRUMADA DE ÁGUA - FORNECIMENTO E INSTALAÇÃO (UN)</t>
  </si>
  <si>
    <t>FNDE 208 TÊ DE REDUÇÃO, PVC, SOLDÁVEL, DN 75MM X 60 MM, INSTALADO EM PRUMADA DE ÁGUA - FORNECIMENTO E INSTALAÇÃO. (UN)</t>
  </si>
  <si>
    <t>00007131</t>
  </si>
  <si>
    <t>TE DE REDUCAO, PVC, SOLDAVEL, 90 GRAUS, 50 MM X 40 MM, PARA AGUA FRIA PREDIAL</t>
  </si>
  <si>
    <t>FNDE 391 RESERVATÓRIO CILINDRICO CAP. 15.000 LITROS (UN)</t>
  </si>
  <si>
    <t>00000034</t>
  </si>
  <si>
    <t>ACO CA-50, 10,0 MM, VERGALHAO</t>
  </si>
  <si>
    <t>00043059</t>
  </si>
  <si>
    <t>ACO CA-60, 4,2 MM, OU 5,0 MM, OU 6,0 MM, OU 7,0 MM, VERGALHAO</t>
  </si>
  <si>
    <t>00000344</t>
  </si>
  <si>
    <t>ARAME GALVANIZADO 16 BWG, D = 1,65MM (0,0166 KG/M)</t>
  </si>
  <si>
    <t>00043132</t>
  </si>
  <si>
    <t>00002692</t>
  </si>
  <si>
    <t>00004721</t>
  </si>
  <si>
    <t>PEDRA BRITADA N. 1 (9,5 a 19 MM) POSTO PEDREIRA/FORNECEDOR, SEM FRETE</t>
  </si>
  <si>
    <t>00004718</t>
  </si>
  <si>
    <t>00004491</t>
  </si>
  <si>
    <t>00005071</t>
  </si>
  <si>
    <t>PREGO DE ACO POLIDO COM CABECA 18 X 24 (2 1/4 X 10)</t>
  </si>
  <si>
    <t>00005075</t>
  </si>
  <si>
    <t>PREGO DE ACO POLIDO COM CABECA 18 X 30 (2 3/4 X 10)</t>
  </si>
  <si>
    <t>FNDEI13</t>
  </si>
  <si>
    <t>RESERVATÓRIO D'ÁGUA TIPO TAÇA METÁLICA 10M3 - COLUNA SECA 6,0M PINTADA</t>
  </si>
  <si>
    <t>00020206</t>
  </si>
  <si>
    <t>SARRAFO APARELHADO *2 X 10* CM, EM MACARANDUBA/MASSARANDUBA, ANGELIM OU EQUIVALENTE DA REGIAO</t>
  </si>
  <si>
    <t>00006212</t>
  </si>
  <si>
    <t>24.03.060</t>
  </si>
  <si>
    <t>Escada marinheiro (em aço galvanizado)</t>
  </si>
  <si>
    <t>99839</t>
  </si>
  <si>
    <t>GUARDA-CORPO DE AÇO GALVANIZADO DE 1,10M DE ALTURA, MONTANTES TUBULARES DE 1.1/2  ESPAÇADOS DE 1,20M, TRAVESSA SUPERIOR DE 2 , GRADIL FORMADO POR BARRAS CHATAS EM FERRO DE 32X4,8MM, FIXADO COM CHUMBADOR MECÂNICO. AF_04/2019_PS</t>
  </si>
  <si>
    <t>100758</t>
  </si>
  <si>
    <t>PINTURA COM TINTA ALQUÍDICA DE ACABAMENTO (ESMALTE SINTÉTICO ACETINADO) APLICADA A ROLO OU PINCEL SOBRE SUPERFÍCIES METÁLICAS (EXCETO PERFIL) EXECUTADO EM OBRA (02 DEMÃOS). AF_01/2020</t>
  </si>
  <si>
    <t>FNDE 209 JUNÇÃO SIMPLES, PVC, SERIE NORMAL, ESGOTO PREDIAL, DN 100 X 50 MM, JUNTA ELÁSTICA, FORNECIDO E INSTALADO EM PRUMADA DE ESGOTO SANITÁRIO OU VENTILAÇÃO (UN)</t>
  </si>
  <si>
    <t>00000301</t>
  </si>
  <si>
    <t>00003670</t>
  </si>
  <si>
    <t>00020078</t>
  </si>
  <si>
    <t>FNDE 210 JUNÇÃO SIMPLES, PVC, SERIE NORMAL, ESGOTO PREDIAL, DN 75 X 50 MM, JUNTA ELÁSTICA, FORNECIDO E INSTALADO EM RAMAL DE DESCARGA OU RAMAL DE ESGOTO SANITÁRIO (UN)</t>
  </si>
  <si>
    <t>00000297</t>
  </si>
  <si>
    <t>00003658</t>
  </si>
  <si>
    <t>JUNCAO SIMPLES, PVC, 45 GRAUS, DN 75 X 75 MM, SERIE NORMAL PARA ESGOTO PREDIAL</t>
  </si>
  <si>
    <t>FNDE 214 TÊ, PVC, SERIE R, ÁGUA PLUVIAL, DN 100 X 50 MM, JUNTA ELÁSTICA, FORNECIDO E INSTALADO EM CONDUTORES VERTICAIS DE ÁGUAS PLUVIAIS (UN)</t>
  </si>
  <si>
    <t>00000299</t>
  </si>
  <si>
    <t>00000298</t>
  </si>
  <si>
    <t>00020178</t>
  </si>
  <si>
    <t>FNDE 50 RALO LINEAR,  COM GRELHA INOX, JUNTA SOLDÁVEL, FORNECIDO E INSTALADO EM RAMAL DE DESCARGA OU EM RAMAL DE ESGOTO SANITÁRIO (M)</t>
  </si>
  <si>
    <t>FNDEI04</t>
  </si>
  <si>
    <t>Ralo Linear 10x100 Grelha Inteira Alumínio Com Suporte</t>
  </si>
  <si>
    <t>FNDE 11 BANHEIRA PLÁSTICA RÍGIDA, 77x45x20cm DE EMBUTIR, CONFORME DETALHE DE PROJETO (UN)</t>
  </si>
  <si>
    <t>FNDEI17</t>
  </si>
  <si>
    <t>Banheira Rigida-Branco, Burigotto ou equivalente</t>
  </si>
  <si>
    <t>00003146</t>
  </si>
  <si>
    <t>00037588</t>
  </si>
  <si>
    <t>FNDE 219 LAVATÓRIO DE CANTO, LOUÇA BRANCA SUSPENSO, 29,5 X 39CM OU EQUIVALENTE, PADRÃO POPULAR - FORNECIMENTO E INSTALAÇÃO (UN)</t>
  </si>
  <si>
    <t>00010425</t>
  </si>
  <si>
    <t>LAVATORIO DE LOUCA BRANCA, SUSPENSO (SEM COLUNA), DIMENSOES *40 X 30* CM</t>
  </si>
  <si>
    <t>00004351</t>
  </si>
  <si>
    <t>00037329</t>
  </si>
  <si>
    <t>FNDE 217 CUBA DE EMBUTIR RETANGULAR DE AÇO INOXIDÁVEL, 50 X 40 X 20 CM - FORNECIMENTO E INSTALAÇÃO (UN)</t>
  </si>
  <si>
    <t>00001743</t>
  </si>
  <si>
    <t>00004823</t>
  </si>
  <si>
    <t>FNDE 224 TORNEIRA CROMADA DE MESA, 1/2? OU 3/4?, PARA LAVATÓRIO, COM TEMPORIZADOR - FORNECIMENTO E INSTALAÇÃO. (UN)</t>
  </si>
  <si>
    <t>00036791</t>
  </si>
  <si>
    <t>TORNEIRA METALICA CROMADA DE MESA PARA LAVATORIO, BICA ALTA, COM AREJADOR (REF 1195)</t>
  </si>
  <si>
    <t>FNDE 14 TORNEIRA ELETRICA DE PAREDE, BICA ALTA, PARA COZINHA, 5500 W (110/220 V) (UN)</t>
  </si>
  <si>
    <t>00011777</t>
  </si>
  <si>
    <t>TORNEIRA ELETRICA DE PAREDE, PLASTICA, BICA ALTA, PARA COZINHA, 5500 W (110/220 V)</t>
  </si>
  <si>
    <t>00000247</t>
  </si>
  <si>
    <t>AJUDANTE DE ELETRICISTA (HORISTA)</t>
  </si>
  <si>
    <t>88264</t>
  </si>
  <si>
    <t>FNDE 225 TORNEIRA CROMADA DE MESA PARA LAVATORIO, TIPO MONOCOMANDO - ACIONAMENTO TIPO ALAVANCA (UN)</t>
  </si>
  <si>
    <t>00044045</t>
  </si>
  <si>
    <t>TORNEIRA DE MESA PARA LAVATORIO, METALICA CROMADA, COM MISTURADOR MONOCOMANDO, BICA BAIXA (REF 2875)</t>
  </si>
  <si>
    <t>FNDE 13 TORNEIRA ELÉTRICA COM MANGUEIRA PLÁSTICA FORTTI MAXI, LORENZETTI
OU EQUIVALENTE (UN)</t>
  </si>
  <si>
    <t>FNDE 226 BARRA DE APOIO RETA, EM ACO INOX POLIDO, COMPRIMENTO 40CM, FIXADA NA PAREDE - FORNECIMENTO E INSTALAÇÃO (UN)</t>
  </si>
  <si>
    <t>00036204</t>
  </si>
  <si>
    <t>FNDE 215 VÁLVULA DE DESCARGA METÁLICA, DUPLO ACIONAMENTO ECO, BASE 1 1/2", ACABAMENTO METALICO CROMADO - FORNECIMENTO E INSTALAÇÃO (UN)</t>
  </si>
  <si>
    <t>00003148</t>
  </si>
  <si>
    <t>00010228</t>
  </si>
  <si>
    <t>VALVULA DE DESCARGA METALICA, BASE 1 1/2 " E ACABAMENTO METALICO CROMADO</t>
  </si>
  <si>
    <t>FNDE 15 TOALHEIRO PLASTICO TIPO DISPENSER PARA PAPEL TOALHA INTERFOLHADO (UN)</t>
  </si>
  <si>
    <t>00037401</t>
  </si>
  <si>
    <t>FNDE 16 PAPELEIRA PLASTICA TIPO DISPENSER PARA PAPEL HIGIENICO ROLAO (UN)</t>
  </si>
  <si>
    <t>00037400</t>
  </si>
  <si>
    <t>FNDE 12 ESPELHO CRISTAL, ESPESSURA 4MM, COM PARAFUSOS DE FIXAÇÃO, SEM MOLDURA (M2)</t>
  </si>
  <si>
    <t>00011186</t>
  </si>
  <si>
    <t>ESPELHO CRISTAL E = 4 MM</t>
  </si>
  <si>
    <t>00004343</t>
  </si>
  <si>
    <t>PARAFUSO FRANCES ZINCADO, DIAMETRO 1/2", COMPRIMENTO 4", COM PORCA E ARRUELA</t>
  </si>
  <si>
    <t>FNDE 17 DUCHA / CHUVEIRO METALICO, DE PAREDE, ARTICULAVEL, COM DESVIADOR E DUCHA MANUAL (UN)</t>
  </si>
  <si>
    <t>00038189</t>
  </si>
  <si>
    <t>DUCHA / CHUVEIRO METALICO, DE PAREDE, ARTICULAVEL, COM BRACO/CANO, SEM DESVIADOR</t>
  </si>
  <si>
    <t>00002696</t>
  </si>
  <si>
    <t>ENCANADOR OU BOMBEIRO HIDRAULICO (HORISTA)</t>
  </si>
  <si>
    <t>FNDE 34 CABIDE/GANCHO DE BANHEIRO SIMPLES EM METAL CROMADO (UN)</t>
  </si>
  <si>
    <t>00037399</t>
  </si>
  <si>
    <t>FNDE 449 BARRA METÁLICA COM PINTURA CINZA PARA PROTEÇÃO DOS ESPELHOS E CHUVEIRO INFANTIL (M)</t>
  </si>
  <si>
    <t>00011033</t>
  </si>
  <si>
    <t>SUPORTE PARA CALHA DE 150 MM EM ACO GALVANIZADO</t>
  </si>
  <si>
    <t>FNDE 29 REGULADOR DE ALTA PRESSÃO GLP (UN)</t>
  </si>
  <si>
    <t>O.11.000.068511</t>
  </si>
  <si>
    <t>Regulador de alta pressão, vazão 9 kg; ref. 76510/3 fabricação Aliança ou equivalente</t>
  </si>
  <si>
    <t>FNDE 301 CAP OU TAMPAO DE FERRO GALVANIZADO, COM ROSCA BSP, DE 3/4" (UN)</t>
  </si>
  <si>
    <t>00001163</t>
  </si>
  <si>
    <t>FNDE 260 MANGUEIRA PARA GAS - GLP (UN)</t>
  </si>
  <si>
    <t>00020260</t>
  </si>
  <si>
    <t>MANGUEIRA PARA GAS - GLP, PVC, TRANCADA, DIAMETRO DE 3/8", COMPRIMENTO DE 1M (NORMATIZADA)</t>
  </si>
  <si>
    <t>FNDE 302 REQUADRO EM ALUMÍNIO TIPO VENEZIANA COM GUARNIÇÃO, FIXAÇÃO COM PARAFUSOS - FORNECIMENTO E INSTALAÇÃO. (M2)</t>
  </si>
  <si>
    <t>FNDE 332 MOTOBOMBA CENTRIFUGA (UN)</t>
  </si>
  <si>
    <t>00036502</t>
  </si>
  <si>
    <t>MOTOBOMBA CENTRIFUGA, MOTOR A GASOLINA, POTENCIA 5,42 HP, BOCAIS 1 1/2" X 1", DIAMETRO ROTOR 143 MM HM/Q = 6 MCA / 16,8 M3/H A 38 MCA / 6,6 M3/H</t>
  </si>
  <si>
    <t>00011267</t>
  </si>
  <si>
    <t>00039997</t>
  </si>
  <si>
    <t>00039996</t>
  </si>
  <si>
    <t>88247</t>
  </si>
  <si>
    <t>FNDE 112 PRESSOSTATO (UN)</t>
  </si>
  <si>
    <t>O.17.000.042431</t>
  </si>
  <si>
    <t>Pressostato diferencial ajustável mecânico, montagem inferior diâmetro 1/2" e/ou 1/4", faixa de operação até 16 bar; ref. modelo UT16 da Zurich, série UT16 da Waaree Instruments, WLF-5516 da Warme ou equivalente</t>
  </si>
  <si>
    <t>FNDE 114 VÁLVULA DE ALÍVIO (un)</t>
  </si>
  <si>
    <t>00003143</t>
  </si>
  <si>
    <t>FITA VEDA ROSCA EM ROLOS DE 18 MM X 25 M (L X C)</t>
  </si>
  <si>
    <t>O.05.000.064052</t>
  </si>
  <si>
    <t>Válvula de segurança em ferro fundido rosqueada, com pressão de ajuste de 6,1 até 10 kg/cm², DN= 3/4´; ref. SV 17 da Spirax Sarco ou equivalente</t>
  </si>
  <si>
    <t>FNDE 67 CENTRAL ALARME ENDEREÇAVEL (UN)</t>
  </si>
  <si>
    <t>P.17.000.092764</t>
  </si>
  <si>
    <t>Central alarme microprocessada para até 125 zonas, ref. FP-01 da Gevi Gamma ou equivalente</t>
  </si>
  <si>
    <t>P.17.000.030538</t>
  </si>
  <si>
    <t>Painel repetidor de detecção e alarme de incêndio tipo endereçável</t>
  </si>
  <si>
    <t>88266</t>
  </si>
  <si>
    <t>ELETROTÉCNICO COM ENCARGOS COMPLEMENTARES</t>
  </si>
  <si>
    <t>FNDE 343 ADAPTADOR PARA MANÔMETRO (UN)</t>
  </si>
  <si>
    <t>00010899</t>
  </si>
  <si>
    <t>00011002</t>
  </si>
  <si>
    <t>88317</t>
  </si>
  <si>
    <t>FNDE 303 SINALIZAÇÃO COM PLACA INDICATIVA FIXADA NA ESTRUTURA. (UN)</t>
  </si>
  <si>
    <t>00037558</t>
  </si>
  <si>
    <t>PLACA DE SINALIZACAO DE SEGURANCA CONTRA INCENDIO, FOTOLUMINESCENTE, RETANGULAR, *20 X 40* CM, EM PVC *2* MM ANTI-CHAMAS (SIMBOLOS, CORES E PICTOGRAMAS CONFORME NBR 16820)</t>
  </si>
  <si>
    <t>88239</t>
  </si>
  <si>
    <t>FNDE 86 DISJUNTOR BIPOLAR TIPO DR, CORRENTE NOMINAL DE 25A - 30mA (UN)</t>
  </si>
  <si>
    <t>00039445</t>
  </si>
  <si>
    <t>DISPOSITIVO DR, 2 POLOS, SENSIBILIDADE DE 30 MA, CORRENTE DE 25 A, TIPO AC</t>
  </si>
  <si>
    <t>00001571</t>
  </si>
  <si>
    <t>FNDE 395 DISJUNTOR BIPOLAR TIPO DR, CORRENTE NOMINAL DE 60A A 100A - 30mA (UN)</t>
  </si>
  <si>
    <t>00039459</t>
  </si>
  <si>
    <t>DISPOSITIVO DR, 2 POLOS, SENSIBILIDADE DE 30 MA, CORRENTE DE 100 A, TIPO AC</t>
  </si>
  <si>
    <t>FNDE 88 DISPOSITIVO CONTRA SURTO - DPS 40 kA (UN)</t>
  </si>
  <si>
    <t>00039471</t>
  </si>
  <si>
    <t>DISPOSITIVO DPS CLASSE II, 1 POLO, TENSAO MAXIMA DE 275 V, CORRENTE MAXIMA DE *45* KA (TIPO AC)</t>
  </si>
  <si>
    <t>FNDE 89 DISPOSITIVO CONTRA SURTO - DPS 80 kA (UN)</t>
  </si>
  <si>
    <t>00039472</t>
  </si>
  <si>
    <t>DISPOSITIVO DPS CLASSE II, 1 POLO, TENSAO MAXIMA DE 275 V, CORRENTE MAXIMA DE *90* KA (TIPO AC)</t>
  </si>
  <si>
    <t>FNDE 94 ELETRODUTO EM ACO ZINCADO OU GALVANIZADO DN=3/4", APARENTE - FORNECIMENTO E INSTALAÇÃO. (M)</t>
  </si>
  <si>
    <t>00002504</t>
  </si>
  <si>
    <t>ELETRODUTO FLEXIVEL, EM FITA DE ACO GALVANIZADO, REVESTIDO COM PVC PRETO, DIAMETRO EXTERNO DE 25 MM, DN = 3/4", TIPO SEALTUBO</t>
  </si>
  <si>
    <t>91170</t>
  </si>
  <si>
    <t>FNDE 313 ELETROCALHA LISA OU PERFURADA EM AÇO GALVANIZADO, LARGURA  150MM E ALTURA 100MM, INCLUSIVE EMENDA E FIXAÇÃO - FORNECIMENTO E INSTALAÇÃO. (M)</t>
  </si>
  <si>
    <t>P.04.000.062056</t>
  </si>
  <si>
    <t>Eletrocalha lisa galvanizada a fogo, 150x100mm</t>
  </si>
  <si>
    <t>P.04.000.062172</t>
  </si>
  <si>
    <t>Tampa encaixe para eletrocalha galvanizada a fogo, L= 150mm</t>
  </si>
  <si>
    <t>96562</t>
  </si>
  <si>
    <t>SUPORTE PARA ELETROCALHA LISA OU PERFURADA EM AÇO GALVANIZADO, LARGURA 400 MM, EM PERFILADO COM COMPRIMENTO DE 45 CM FIXADO EM LAJE, POR METRO DE ELETROCALHA FIXADA. AF_09/2023</t>
  </si>
  <si>
    <t>FNDE 309 ESPELHO / PLACA CEGA 4" X 2", PARA INSTALACAO DE TOMADAS E INTERRUPTORES (UN)</t>
  </si>
  <si>
    <t>00038091</t>
  </si>
  <si>
    <t>91946</t>
  </si>
  <si>
    <t>FNDE 379 LUMINÁRIA DE EMBUTIR COMPLETA EM FORRO DE GESSO OU MODULADO COM PERFIL "T", PARA 2 LAMPADAS T8 16/18W. (UN)</t>
  </si>
  <si>
    <t>00039510</t>
  </si>
  <si>
    <t>LUMINARIA DE EMBUTIR EM CHAPA DE ACO PARA 2 LAMPADAS FLUORESCENTES DE 14 W COM REFLETOR E ALETAS EM ALUMINIO, COMPLETA (INCLUI REATOR E LAMPADAS)</t>
  </si>
  <si>
    <t>FNDE 380 LUMINÁRIA DE EMBUTIR COMPLETA EM FORRO DE GESSO OU MODULADO COM PERFIL "T", PARA 2 LAMPADAS T8 32/36W. (UN)</t>
  </si>
  <si>
    <t>FNDE 381 REFLETOR EM ALUMÍNIO, DE SUPORTE E ALÇA, COM 1 LÂMPADA VAPOR DE MERCÚRIO DE 70 W, COM REATOR ALTO FATOR DE POTÊNCIA - FORNECIMENTO E INSTALAÇÃO. (UN)</t>
  </si>
  <si>
    <t>00012214</t>
  </si>
  <si>
    <t>00039374</t>
  </si>
  <si>
    <t>00013390</t>
  </si>
  <si>
    <t>FNDE 76 SWITCH TIPO 24 PORTAS (UN)</t>
  </si>
  <si>
    <t>P.17.000.031490</t>
  </si>
  <si>
    <t>Switch Gigabit 24 portas 10/100/1000 Base TX Layer 2 mínimo com porta de saída em fibra</t>
  </si>
  <si>
    <t>FNDE 385 PATCH CORD, CATEGORIA 6 UTP, 4 PARES. (UN)</t>
  </si>
  <si>
    <t>00039607</t>
  </si>
  <si>
    <t>PATCH CORD (CABO DE REDE), CATEGORIA 6 (CAT 6) UTP, 23 AWG, 4 PARES, EXTENSAO DE 2,50 M</t>
  </si>
  <si>
    <t>FNDE 123 GUIA DE CABOS FECHADO 1U (un)</t>
  </si>
  <si>
    <t>P.17.000.030518</t>
  </si>
  <si>
    <t>Guia organizadora de cabos para rack, 19´ 1 U</t>
  </si>
  <si>
    <t>FNDE 122 BANDEJA MÓVEL, PADRÃO 19" (UN)</t>
  </si>
  <si>
    <t>P.17.000.030581</t>
  </si>
  <si>
    <t>Bandeja deslizante para Rack de 19" padrão, com profundidade de 770 mm</t>
  </si>
  <si>
    <t>FNDE 125 GUIA VERTICAL 200 MM PARA CABOS (UN)</t>
  </si>
  <si>
    <t>00004374</t>
  </si>
  <si>
    <t>BUCHA DE NYLON SEM ABA S10</t>
  </si>
  <si>
    <t>FNDE 375 TOMADA PARA ANTENA DE TV, CABO COAXIAL DE 9 MM FORNECIMENTO E INSTALAÇÃO (UN)</t>
  </si>
  <si>
    <t>00038084</t>
  </si>
  <si>
    <t>TOMADA PARA ANTENA DE TV, CABO COAXIAL DE 9 MM, CONJUNTO MONTADO PARA EMBUTIR 4" X 2" (PLACA + SUPORTE + MODULO)</t>
  </si>
  <si>
    <t>FNDE 70 TERMINAL A COMPRESSÃO (UN)</t>
  </si>
  <si>
    <t>00001578</t>
  </si>
  <si>
    <t>TERMINAL A COMPRESSAO EM COBRE ESTANHADO PARA CABO 50 MM2, 1 FURO E 1 COMPRESSAO, PARA PARAFUSO DE FIXACAO M8</t>
  </si>
  <si>
    <t>FNDE 312 ELETROCALHA LISA OU PERFURADA EM AÇO GALVANIZADO, LARGURA  100MM E ALTURA 50MM, INCLUSIVE EMENDA E FIXAÇÃO - FORNECIMENTO E INSTALAÇÃO. (M)</t>
  </si>
  <si>
    <t>P.04.000.062039</t>
  </si>
  <si>
    <t>Eletrocalha lisa galvanizada a fogo, 100x50mm</t>
  </si>
  <si>
    <t>P.04.000.062171</t>
  </si>
  <si>
    <t>Tampa encaixe para eletrocalha galvanizada a fogo, L= 100mm</t>
  </si>
  <si>
    <t>FNDE 346 CABECOTE PARA ENTRADA DE LINHA DE ALIMENTACAO PARA ELETRODUTO (UND)</t>
  </si>
  <si>
    <t>00001049</t>
  </si>
  <si>
    <t>CABECOTE PARA ENTRADA DE LINHA DE ALIMENTACAO PARA ELETRODUTO, EM LIGA DE ALUMINIO COM ACABAMENTO ANTI CORROSIVO, COM FIXACAO POR ENCAIXE LISO DE 360 GRAUS, DE 1 1/2"</t>
  </si>
  <si>
    <t>FNDE 90 ELETRODUTO RIGIDO, EM ACO ZINCADO OU GALVANIZADO, TIPO PESADO, DN=1", APARENTE - FORNECIMENTO E INSTALAÇÃO. (M)</t>
  </si>
  <si>
    <t>00002501</t>
  </si>
  <si>
    <t>ELETRODUTO FLEXIVEL, EM FITA DE ACO GALVANIZADO, REVESTIDO COM PVC PRETO, DIAMETRO EXTERNO DE 32 MM, DN = 1", TIPO SEALTUBO</t>
  </si>
  <si>
    <t>FNDE 44 DUTO DE ALONGAMENTO PARA EXAUSTOR (M)</t>
  </si>
  <si>
    <t>P.04.000.042174</t>
  </si>
  <si>
    <t>Eletroduto com costura galvanizado eletroliticamente, DN = 4´ - NBR13057</t>
  </si>
  <si>
    <t>00002437</t>
  </si>
  <si>
    <t>MONTADOR DE MAQUINAS (HORISTA)</t>
  </si>
  <si>
    <t>FNDE 45 COIFA EM AÇO INOX 100CM X 150CM (un)</t>
  </si>
  <si>
    <t>N.06.000.050298</t>
  </si>
  <si>
    <t>Coifa em aço inoxidável com filtro e exaustor axial - área de 3,01 até 7,50 m²</t>
  </si>
  <si>
    <t>FNDE 68 CONJUNTO DE ESTAIAMENTO PARA MASTRO DE SPDA (UN)</t>
  </si>
  <si>
    <t>P.19.000.049569</t>
  </si>
  <si>
    <t>Alca pré-formada estai para cabo de aço 3/8´</t>
  </si>
  <si>
    <t>E.03.000.049540</t>
  </si>
  <si>
    <t>Arruela quadrada 100 x 100 x 5 mm com furo de 18 mm</t>
  </si>
  <si>
    <t>E.03.000.049539</t>
  </si>
  <si>
    <t>Arruela quadrada de 50 mm com furo de 18 mm</t>
  </si>
  <si>
    <t>P.19.000.049567</t>
  </si>
  <si>
    <t>Chapa para estai 8 x 76 x 60 x 70 mm 45°</t>
  </si>
  <si>
    <t>P.19.000.040501</t>
  </si>
  <si>
    <t>Isolador tipo castanha de 85x90mm</t>
  </si>
  <si>
    <t>E.03.000.049552</t>
  </si>
  <si>
    <t>Parafuso cabeça quadrada M16 x 300 mm</t>
  </si>
  <si>
    <t>P.21.000.049570</t>
  </si>
  <si>
    <t>Pedra de concreto para estaiamento, ref. ND.01.46.01/1 Elektro ou equivalente</t>
  </si>
  <si>
    <t>P.19.000.049568</t>
  </si>
  <si>
    <t>Sapatilha para cabo de aço de 3/8´</t>
  </si>
  <si>
    <t>FNDE 69 CAIXA DE EQUALIZAÇÃO DE ATERRAMENTO ELÉTRICO (UN)</t>
  </si>
  <si>
    <t>P.19.000.044305</t>
  </si>
  <si>
    <t>Caixa de equalização com barra cobre 6mm, embutir, chapa de aço com pintura esmaltada, de 200x200mm e tampa, uso interno, ref. Tel-901 Termotécnica ou equivalente</t>
  </si>
  <si>
    <t>FNDE 71 SOLDA EXOTÉRMICA PARA SPDA - FORNECIMENTO E INSTALAÇÃO. (UN)</t>
  </si>
  <si>
    <t>P.19.000.048073</t>
  </si>
  <si>
    <t>Kit solda com cartucho para solda exotérmica nº 150 a 250</t>
  </si>
  <si>
    <t>FNDE 39 CONJUNTO DE MASTRO P/ TRÊS BANDEIRAS E PEDESTAL (UN)</t>
  </si>
  <si>
    <t>00000032</t>
  </si>
  <si>
    <t>ACO CA-50, 6,3 MM, VERGALHAO</t>
  </si>
  <si>
    <t>00001106</t>
  </si>
  <si>
    <t>CAL HIDRATADA CH-I PARA ARGAMASSAS</t>
  </si>
  <si>
    <t>00001347</t>
  </si>
  <si>
    <t>CHAPA/PAINEL DE MADEIRA COMPENSADA PLASTIFICADA (MADEIRITE PLASTIFICADO) PARA FORMA DE CONCRETO, DE 2200 x 1100 MM, E = 12 MM</t>
  </si>
  <si>
    <t>00003731</t>
  </si>
  <si>
    <t>LADRILHO HIDRAULICO, *20 X 20* CM, E= 2 CM, PADRAO DADOS, COR NATURAL</t>
  </si>
  <si>
    <t>00003768</t>
  </si>
  <si>
    <t>LIXA EM FOLHA PARA FERRO, NUMERO 150</t>
  </si>
  <si>
    <t>B.05.000.020522</t>
  </si>
  <si>
    <t>Pedrisco</t>
  </si>
  <si>
    <t>00040304</t>
  </si>
  <si>
    <t>00004415</t>
  </si>
  <si>
    <t>SARRAFO NAO APARELHADO *2,5 X 5* CM, EM MACARANDUBA/MASSARANDUBA, ANGELIM, PEROBA-ROSA OU EQUIVALENTE DA REGIAO - BRUTA</t>
  </si>
  <si>
    <t>H.13.000.069565</t>
  </si>
  <si>
    <t>Solda eletrolítica tipo Smaw-AWS 6013 eletrodos esp. 2,5/3,25/4,0mm; ref. ESAB, LINCOLN, WELD ou equivalente</t>
  </si>
  <si>
    <t>00043648</t>
  </si>
  <si>
    <t>TINTA ESMALTE SINTETICO STANDARD FOSCO</t>
  </si>
  <si>
    <t>00021014</t>
  </si>
  <si>
    <t>TUBO ACO GALVANIZADO COM COSTURA, CLASSE LEVE, DN 65 MM ( 2 1/2"),  E = 3,35 MM, * 6,23* KG/M (NBR 5580)</t>
  </si>
  <si>
    <t>00021015</t>
  </si>
  <si>
    <t>TUBO ACO GALVANIZADO COM COSTURA, CLASSE LEVE, DN 80 MM ( 3"),  E = 3,35 MM, *7,32* KG/M (NBR 5580)</t>
  </si>
  <si>
    <t>88238</t>
  </si>
  <si>
    <t>100301</t>
  </si>
  <si>
    <t>AJUDANTE DE PINTOR COM ENCARGOS COMPLEMENTARES</t>
  </si>
  <si>
    <t>88245</t>
  </si>
  <si>
    <t>102867</t>
  </si>
  <si>
    <t>MÁQUINA SOLDA ARCO COM PISTOLA DE SOLDAGEM PARA STUD BOLT DE 5 MM A 22 MM - MATERIAIS NA OPERAÇÃO. AF_05/2023</t>
  </si>
  <si>
    <t>FNDE 40 BANCADA DE GRANITO CINZA ANDORINHA, INCLUSIVE PASSA PRATOS, ESPESSURA 2 CM - FORNECIMENTO E INSTALAÇÃO (M2)</t>
  </si>
  <si>
    <t>00011795</t>
  </si>
  <si>
    <t>GRANITO PARA BANCADA, POLIDO, TIPO ANDORINHA/ QUARTZ/ CASTELO/ CORUMBA OU OUTROS EQUIVALENTES DA REGIAO, E=  *2,5* CM</t>
  </si>
  <si>
    <t>FNDE 47 PRATELEIRA DE GRANITO CINZA ANDORINHA, ESPESSURA 2 CM - FORNECIMENTO E INSTALAÇÃO (M2)</t>
  </si>
  <si>
    <t>FNDE 48 ESCANINHOS EM MDF, REVESTIDOS EM LAMINADO MELAMÍNICO (M2)</t>
  </si>
  <si>
    <t>00001340</t>
  </si>
  <si>
    <t>CHAPA DE LAMINADO MELAMINICO, LISO FOSCO, DE 1,25 X 3,08 METROS, ESPESSURA = 0,8 MILIMETROS</t>
  </si>
  <si>
    <t>00034660</t>
  </si>
  <si>
    <t>CHAPA DE MDF BRANCO LISO 1 FACE, E = 18 MM, DE *2,75 X 1,85* M</t>
  </si>
  <si>
    <t>00001339</t>
  </si>
  <si>
    <t>COLA A BASE DE RESINA SINTETICA PARA CHAPA DE LAMINADO MELAMINICO E OUTROS</t>
  </si>
  <si>
    <t>FNDE 49 BARRA DE APOIO EM INOX, DIAMETRO MINIMO 3 CM, EM AÇO INOX (M)</t>
  </si>
  <si>
    <t>00036205</t>
  </si>
  <si>
    <t>FNDE 51 BANCO DE CONCRETO SEM ENCOSTO, DIM. 2,50 X 0,60 M (M2)</t>
  </si>
  <si>
    <t>87893</t>
  </si>
  <si>
    <t>CHAPISCO APLICADO EM ALVENARIA (SEM PRESENÇA DE VÃOS) E ESTRUTURAS DE CONCRETO DE FACHADA, COM COLHER DE PEDREIRO.  ARGAMASSA TRAÇO 1:3 COM PREPARO MANUAL. AF_10/2022</t>
  </si>
  <si>
    <t>94971</t>
  </si>
  <si>
    <t>CONCRETO FCK = 25MPA, TRAÇO 1:2,3:2,7 (EM MASSA SECA DE CIMENTO/ AREIA MÉDIA/ BRITA 1) - PREPARO MECÂNICO COM BETONEIRA 600 L. AF_05/2021</t>
  </si>
  <si>
    <t>92801</t>
  </si>
  <si>
    <t>FNDE 38 FITA 3M COLANTE ANTIDERRAPANTE PARA PISO (M)</t>
  </si>
  <si>
    <t>FNDEI02</t>
  </si>
  <si>
    <t>FITA 3M COLANTE ANTIDERRAPANTE</t>
  </si>
  <si>
    <t>COMPOSIÇÃO DE PREÇOS - PRÓPRIA - FNDE</t>
  </si>
  <si>
    <r>
      <t xml:space="preserve">VALOR GLOBAL DA OBRA : </t>
    </r>
    <r>
      <rPr>
        <b/>
        <sz val="14"/>
        <color theme="1"/>
        <rFont val="Aptos Narrow"/>
        <scheme val="minor"/>
      </rPr>
      <t>R$ 3.380.179,31</t>
    </r>
    <r>
      <rPr>
        <b/>
        <sz val="11"/>
        <color theme="1"/>
        <rFont val="Aptos Narrow"/>
        <scheme val="minor"/>
      </rPr>
      <t xml:space="preserve"> ( Tres milhões trezentos e oitenta mil cento e setenta e nove reais e trinta e um centavos.)</t>
    </r>
  </si>
  <si>
    <t>PERCENTUAL SIMPLES</t>
  </si>
  <si>
    <t>PRECENTUAL ACUMULADO</t>
  </si>
  <si>
    <t xml:space="preserve">PERÍMETRO URBANO DE RIO MARIA </t>
  </si>
  <si>
    <t>CONSTRUÇÃO DE CRECHE PROINFANCIA PADRÃO FNDE TIPO 2--PLN-AT7-S110-R02</t>
  </si>
  <si>
    <t>Local : Perímetro Urbano de Rio Maria</t>
  </si>
  <si>
    <t>PLANILHA ORÇAMENTÁRIA - SINTÉTICA</t>
  </si>
  <si>
    <t>COMPOSIÇÃO UNITÁRIA PREÇOS - GERAL</t>
  </si>
  <si>
    <t>TUCUMÃ-PA, 22/05/2025</t>
  </si>
  <si>
    <t>Rio Maria - PA, 22/05/2025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</si>
</sst>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 #,##0.00_-;\-&quot;R$&quot;\ * #,##0.00_-;_-&quot;R$&quot;\ * &quot;-&quot;??_-;_-@_-"/>
    <numFmt numFmtId="43" formatCode="_-* #,##0.00_-;\-* #,##0.00_-;_-* &quot;-&quot;??_-;_-@_-"/>
    <numFmt numFmtId="164" formatCode="\R\$\ #,##0.00"/>
    <numFmt numFmtId="165" formatCode="\'\R\$\ \'###,###,##0.00"/>
    <numFmt numFmtId="166" formatCode="_(* #,##0.00_);_(* \(#,##0.00\);_(* &quot;-&quot;??_);_(@_)"/>
    <numFmt numFmtId="167" formatCode="mm/yy"/>
    <numFmt numFmtId="168" formatCode="_-* #,##0.00_-;\-* #,##0.00_-;_-* \-??_-;_-@_-"/>
    <numFmt numFmtId="169" formatCode="&quot;R$&quot;\ #,##0.00"/>
    <numFmt numFmtId="170" formatCode="#,##0.0000000"/>
    <numFmt numFmtId="171" formatCode="#,##0.00000000"/>
  </numFmts>
  <fonts count="54">
    <font>
      <sz val="11"/>
      <color theme="1"/>
      <name val="Aptos Narrow"/>
      <family val="2"/>
      <scheme val="minor"/>
    </font>
    <font>
      <b/>
      <sz val="7"/>
      <color rgb="FF000000"/>
      <name val="Arial"/>
      <family val="2"/>
    </font>
    <font>
      <sz val="8"/>
      <color rgb="FF000000"/>
      <name val="SansSerif"/>
      <family val="2"/>
    </font>
    <font>
      <sz val="11"/>
      <color theme="1"/>
      <name val="Aptos Narrow"/>
      <family val="2"/>
      <scheme val="minor"/>
    </font>
    <font>
      <b/>
      <sz val="16"/>
      <name val="Arial"/>
      <family val="2"/>
    </font>
    <font>
      <b/>
      <sz val="10"/>
      <name val="Arial"/>
      <family val="2"/>
    </font>
    <font>
      <sz val="11"/>
      <color indexed="8"/>
      <name val="Arial"/>
      <family val="2"/>
    </font>
    <font>
      <sz val="10"/>
      <name val="Arial"/>
      <family val="2"/>
    </font>
    <font>
      <b/>
      <sz val="8"/>
      <name val="Arial"/>
      <family val="2"/>
    </font>
    <font>
      <sz val="8"/>
      <name val="Arial"/>
      <family val="2"/>
    </font>
    <font>
      <b/>
      <sz val="8"/>
      <color indexed="8"/>
      <name val="Arial"/>
      <family val="2"/>
    </font>
    <font>
      <sz val="8"/>
      <color indexed="8"/>
      <name val="Arial"/>
      <family val="2"/>
    </font>
    <font>
      <b/>
      <i/>
      <sz val="8"/>
      <color indexed="8"/>
      <name val="Arial"/>
      <family val="2"/>
    </font>
    <font>
      <sz val="11"/>
      <color rgb="FFFF0000"/>
      <name val="Aptos Narrow"/>
      <family val="2"/>
      <scheme val="minor"/>
    </font>
    <font>
      <b/>
      <sz val="11"/>
      <color rgb="FF000000"/>
      <name val="Arial"/>
      <family val="2"/>
    </font>
    <font>
      <sz val="11"/>
      <color rgb="FF000000"/>
      <name val="Arial"/>
      <family val="2"/>
    </font>
    <font>
      <b/>
      <sz val="11"/>
      <name val="Arial"/>
      <family val="1"/>
    </font>
    <font>
      <b/>
      <sz val="10"/>
      <name val="Arial"/>
      <family val="1"/>
    </font>
    <font>
      <sz val="10"/>
      <color rgb="FF000000"/>
      <name val="Arial"/>
      <family val="1"/>
    </font>
    <font>
      <sz val="10"/>
      <name val="Arial"/>
      <family val="1"/>
    </font>
    <font>
      <b/>
      <sz val="11"/>
      <color theme="1"/>
      <name val="Aptos Narrow"/>
      <scheme val="minor"/>
    </font>
    <font>
      <b/>
      <sz val="14"/>
      <color theme="1"/>
      <name val="Aptos Narrow"/>
      <scheme val="minor"/>
    </font>
    <font>
      <b/>
      <sz val="11"/>
      <color theme="1"/>
      <name val="Arial"/>
      <family val="2"/>
    </font>
    <font>
      <b/>
      <sz val="11"/>
      <name val="Arial"/>
      <family val="2"/>
    </font>
    <font>
      <b/>
      <sz val="18"/>
      <name val="Arial"/>
      <family val="2"/>
    </font>
    <font>
      <b/>
      <sz val="20"/>
      <name val="Arial"/>
      <family val="2"/>
    </font>
    <font>
      <sz val="12"/>
      <name val="Arial"/>
      <family val="2"/>
    </font>
    <font>
      <sz val="14"/>
      <color theme="1"/>
      <name val="Aptos Narrow"/>
      <family val="2"/>
      <scheme val="minor"/>
    </font>
    <font>
      <sz val="12"/>
      <color rgb="FF000000"/>
      <name val="Arial Black"/>
      <family val="2"/>
    </font>
    <font>
      <b/>
      <i/>
      <sz val="12"/>
      <color rgb="FF000000"/>
      <name val="Arial"/>
      <family val="2"/>
    </font>
    <font>
      <b/>
      <sz val="11"/>
      <color indexed="8"/>
      <name val="Arial"/>
      <family val="2"/>
    </font>
    <font>
      <sz val="9"/>
      <color rgb="FF000000"/>
      <name val="Arial"/>
      <family val="2"/>
    </font>
    <font>
      <b/>
      <sz val="9"/>
      <color rgb="FF000000"/>
      <name val="Arial"/>
      <family val="2"/>
    </font>
    <font>
      <b/>
      <sz val="12"/>
      <color rgb="FF000000"/>
      <name val="Arial"/>
      <family val="2"/>
    </font>
    <font>
      <b/>
      <sz val="12"/>
      <color indexed="8"/>
      <name val="Arial"/>
      <family val="2"/>
    </font>
    <font>
      <sz val="9"/>
      <color indexed="8"/>
      <name val="Arial"/>
      <family val="2"/>
    </font>
    <font>
      <sz val="10"/>
      <color theme="1"/>
      <name val="Aptos Narrow"/>
      <family val="2"/>
      <scheme val="minor"/>
    </font>
    <font>
      <sz val="9"/>
      <color rgb="FF000000"/>
      <name val="SansSerif"/>
      <family val="2"/>
    </font>
    <font>
      <b/>
      <sz val="11"/>
      <color rgb="FF000000"/>
      <name val="SansSerif"/>
      <family val="2"/>
    </font>
    <font>
      <sz val="11"/>
      <color rgb="FF000000"/>
      <name val="SansSerif"/>
      <family val="2"/>
    </font>
    <font>
      <sz val="10"/>
      <color rgb="FF000000"/>
      <name val="SansSerif"/>
      <family val="2"/>
    </font>
    <font>
      <sz val="11"/>
      <color theme="1"/>
      <name val="SansSerif"/>
      <family val="2"/>
    </font>
    <font>
      <sz val="10"/>
      <color theme="1"/>
      <name val="SansSerif"/>
      <family val="2"/>
    </font>
    <font>
      <b/>
      <sz val="14"/>
      <name val="Arial"/>
      <family val="1"/>
    </font>
    <font>
      <b/>
      <sz val="10"/>
      <color theme="1"/>
      <name val="Aptos Narrow"/>
      <scheme val="minor"/>
    </font>
    <font>
      <b/>
      <sz val="12"/>
      <name val="Arial"/>
      <family val="2"/>
    </font>
    <font>
      <b/>
      <sz val="16"/>
      <color indexed="8"/>
      <name val="Arial"/>
      <family val="2"/>
    </font>
    <font>
      <sz val="10"/>
      <color indexed="8"/>
      <name val="Arial"/>
      <family val="2"/>
    </font>
    <font>
      <b/>
      <i/>
      <sz val="10"/>
      <color indexed="8"/>
      <name val="Arial"/>
      <family val="2"/>
    </font>
    <font>
      <b/>
      <sz val="10"/>
      <color indexed="8"/>
      <name val="Arial"/>
      <family val="2"/>
    </font>
    <font>
      <sz val="10"/>
      <color theme="0"/>
      <name val="Arial"/>
      <family val="2"/>
    </font>
    <font>
      <b/>
      <i/>
      <sz val="12"/>
      <color indexed="8"/>
      <name val="Arial"/>
      <family val="2"/>
    </font>
    <font>
      <sz val="8"/>
      <name val="Aptos Narrow"/>
      <family val="2"/>
      <scheme val="minor"/>
    </font>
    <font>
      <b/>
      <sz val="16"/>
      <color theme="1"/>
      <name val="Aptos Narrow"/>
      <scheme val="minor"/>
    </font>
  </fonts>
  <fills count="17">
    <fill>
      <patternFill patternType="none"/>
    </fill>
    <fill>
      <patternFill patternType="gray125"/>
    </fill>
    <fill>
      <patternFill patternType="solid">
        <fgColor rgb="FFCCCCCC"/>
      </patternFill>
    </fill>
    <fill>
      <patternFill patternType="none"/>
    </fill>
    <fill>
      <patternFill patternType="solid">
        <fgColor theme="0"/>
        <bgColor indexed="64"/>
      </patternFill>
    </fill>
    <fill>
      <patternFill patternType="solid">
        <fgColor indexed="31"/>
        <bgColor indexed="42"/>
      </patternFill>
    </fill>
    <fill>
      <patternFill patternType="lightDown">
        <bgColor theme="0"/>
      </patternFill>
    </fill>
    <fill>
      <patternFill patternType="lightDown"/>
    </fill>
    <fill>
      <patternFill patternType="solid">
        <fgColor indexed="22"/>
        <bgColor indexed="44"/>
      </patternFill>
    </fill>
    <fill>
      <patternFill patternType="solid">
        <fgColor indexed="22"/>
        <bgColor indexed="64"/>
      </patternFill>
    </fill>
    <fill>
      <patternFill patternType="solid">
        <fgColor rgb="FFFFFFFF"/>
        <bgColor rgb="FFFFFFFF"/>
      </patternFill>
    </fill>
    <fill>
      <patternFill patternType="solid">
        <fgColor rgb="FFDFF0D8"/>
        <bgColor rgb="FFDFF0D8"/>
      </patternFill>
    </fill>
    <fill>
      <patternFill patternType="solid">
        <fgColor rgb="FFD6D6D6"/>
        <bgColor rgb="FFD6D6D6"/>
      </patternFill>
    </fill>
    <fill>
      <patternFill patternType="solid">
        <fgColor rgb="FFEFEFEF"/>
        <bgColor rgb="FFEFEFEF"/>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14999847407452621"/>
        <bgColor rgb="FFFFFFFF"/>
      </patternFill>
    </fill>
  </fills>
  <borders count="8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rgb="FFCCCCCC"/>
      </left>
      <right style="thin">
        <color rgb="FFCCCCCC"/>
      </right>
      <top style="thin">
        <color rgb="FFCCCCCC"/>
      </top>
      <bottom style="thin">
        <color rgb="FFCCCCCC"/>
      </bottom>
      <diagonal/>
    </border>
    <border>
      <left/>
      <right/>
      <top style="thick">
        <color rgb="FF000000"/>
      </top>
      <bottom/>
      <diagonal/>
    </border>
    <border>
      <left style="medium">
        <color indexed="64"/>
      </left>
      <right style="medium">
        <color indexed="8"/>
      </right>
      <top/>
      <bottom/>
      <diagonal/>
    </border>
    <border>
      <left style="medium">
        <color indexed="8"/>
      </left>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8"/>
      </right>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64"/>
      </right>
      <top style="medium">
        <color indexed="8"/>
      </top>
      <bottom style="medium">
        <color indexed="8"/>
      </bottom>
      <diagonal/>
    </border>
    <border>
      <left style="medium">
        <color indexed="8"/>
      </left>
      <right style="medium">
        <color indexed="8"/>
      </right>
      <top/>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
      <left style="medium">
        <color indexed="8"/>
      </left>
      <right style="medium">
        <color indexed="64"/>
      </right>
      <top style="medium">
        <color indexed="8"/>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hair">
        <color indexed="64"/>
      </bottom>
      <diagonal/>
    </border>
    <border>
      <left style="thin">
        <color indexed="64"/>
      </left>
      <right style="thin">
        <color indexed="64"/>
      </right>
      <top style="hair">
        <color indexed="64"/>
      </top>
      <bottom/>
      <diagonal/>
    </border>
    <border>
      <left/>
      <right/>
      <top/>
      <bottom style="thin">
        <color rgb="FF000000"/>
      </bottom>
      <diagonal/>
    </border>
    <border>
      <left/>
      <right style="thin">
        <color indexed="64"/>
      </right>
      <top style="medium">
        <color indexed="64"/>
      </top>
      <bottom/>
      <diagonal/>
    </border>
    <border>
      <left/>
      <right style="thin">
        <color indexed="64"/>
      </right>
      <top/>
      <bottom style="medium">
        <color indexed="64"/>
      </bottom>
      <diagonal/>
    </border>
    <border>
      <left style="thin">
        <color rgb="FFCCCCCC"/>
      </left>
      <right style="thin">
        <color rgb="FFCCCCCC"/>
      </right>
      <top/>
      <bottom style="thin">
        <color rgb="FFCCCCCC"/>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67">
    <xf numFmtId="0" fontId="0" fillId="0" borderId="0"/>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166" fontId="6" fillId="3" borderId="1" applyFont="0" applyFill="0" applyBorder="0" applyAlignment="0" applyProtection="0"/>
    <xf numFmtId="166" fontId="6" fillId="3" borderId="1" applyFont="0" applyFill="0" applyBorder="0" applyAlignment="0" applyProtection="0"/>
    <xf numFmtId="166" fontId="7" fillId="3" borderId="1" applyFont="0" applyFill="0" applyBorder="0" applyAlignment="0" applyProtection="0"/>
    <xf numFmtId="9" fontId="7" fillId="3" borderId="1" applyFont="0" applyFill="0" applyBorder="0" applyAlignment="0" applyProtection="0"/>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3" borderId="1"/>
    <xf numFmtId="0" fontId="3" fillId="3" borderId="1"/>
    <xf numFmtId="9" fontId="3" fillId="3" borderId="1" applyFont="0" applyFill="0" applyBorder="0" applyAlignment="0" applyProtection="0"/>
    <xf numFmtId="0" fontId="7" fillId="3" borderId="1"/>
  </cellStyleXfs>
  <cellXfs count="511">
    <xf numFmtId="0" fontId="0" fillId="0" borderId="0" xfId="0"/>
    <xf numFmtId="166" fontId="7" fillId="3" borderId="1" xfId="28" applyFont="1" applyFill="1" applyBorder="1" applyAlignment="1">
      <alignment horizontal="center" vertical="center" wrapText="1"/>
    </xf>
    <xf numFmtId="166" fontId="5" fillId="3" borderId="1" xfId="30" applyFont="1" applyFill="1" applyBorder="1" applyAlignment="1">
      <alignment horizontal="right" vertical="center" wrapText="1"/>
    </xf>
    <xf numFmtId="166" fontId="7" fillId="3" borderId="1" xfId="29" quotePrefix="1" applyFont="1" applyFill="1" applyBorder="1" applyAlignment="1">
      <alignment vertical="center"/>
    </xf>
    <xf numFmtId="43" fontId="0" fillId="0" borderId="0" xfId="60" applyFont="1"/>
    <xf numFmtId="43" fontId="0" fillId="0" borderId="0" xfId="0" applyNumberFormat="1"/>
    <xf numFmtId="0" fontId="1" fillId="3" borderId="1" xfId="0" applyFont="1" applyFill="1" applyBorder="1" applyAlignment="1">
      <alignment horizontal="right" vertical="center" wrapText="1"/>
    </xf>
    <xf numFmtId="0" fontId="5" fillId="0" borderId="3" xfId="0" applyFont="1" applyBorder="1"/>
    <xf numFmtId="0" fontId="7" fillId="0" borderId="5" xfId="0" applyFont="1" applyBorder="1"/>
    <xf numFmtId="0" fontId="5" fillId="0" borderId="6" xfId="0" applyFont="1" applyBorder="1" applyAlignment="1">
      <alignment vertical="center"/>
    </xf>
    <xf numFmtId="0" fontId="5" fillId="0" borderId="7" xfId="0" applyFont="1" applyBorder="1" applyAlignment="1">
      <alignment vertical="center"/>
    </xf>
    <xf numFmtId="0" fontId="8" fillId="0" borderId="6" xfId="0" applyFont="1" applyBorder="1" applyAlignment="1">
      <alignment horizontal="justify" vertical="center"/>
    </xf>
    <xf numFmtId="0" fontId="8" fillId="0" borderId="1" xfId="0" applyFont="1" applyBorder="1" applyAlignment="1">
      <alignment vertical="center"/>
    </xf>
    <xf numFmtId="0" fontId="9" fillId="0" borderId="1" xfId="0" applyFont="1" applyBorder="1" applyAlignment="1">
      <alignment vertical="center"/>
    </xf>
    <xf numFmtId="0" fontId="9" fillId="0" borderId="7" xfId="0" applyFont="1" applyBorder="1" applyAlignment="1">
      <alignment vertical="center"/>
    </xf>
    <xf numFmtId="4" fontId="10" fillId="8" borderId="23" xfId="0" applyNumberFormat="1" applyFont="1" applyFill="1" applyBorder="1" applyAlignment="1">
      <alignment horizontal="center" vertical="center"/>
    </xf>
    <xf numFmtId="10" fontId="10" fillId="8" borderId="23" xfId="0" applyNumberFormat="1" applyFont="1" applyFill="1" applyBorder="1" applyAlignment="1">
      <alignment vertical="center"/>
    </xf>
    <xf numFmtId="0" fontId="10" fillId="8" borderId="16" xfId="0" applyFont="1" applyFill="1" applyBorder="1" applyAlignment="1">
      <alignment vertical="center"/>
    </xf>
    <xf numFmtId="0" fontId="10" fillId="8" borderId="11" xfId="0" applyFont="1" applyFill="1" applyBorder="1" applyAlignment="1">
      <alignment vertical="center"/>
    </xf>
    <xf numFmtId="4" fontId="10" fillId="8" borderId="35" xfId="0" applyNumberFormat="1" applyFont="1" applyFill="1" applyBorder="1" applyAlignment="1">
      <alignment horizontal="center" vertical="center"/>
    </xf>
    <xf numFmtId="10" fontId="10" fillId="8" borderId="35" xfId="0" applyNumberFormat="1" applyFont="1" applyFill="1" applyBorder="1" applyAlignment="1">
      <alignment vertical="center"/>
    </xf>
    <xf numFmtId="0" fontId="14" fillId="2" borderId="2" xfId="14" applyFont="1" applyFill="1" applyBorder="1" applyAlignment="1">
      <alignment horizontal="center" vertical="center" wrapText="1"/>
    </xf>
    <xf numFmtId="0" fontId="14" fillId="3" borderId="2" xfId="14" applyFont="1" applyBorder="1" applyAlignment="1">
      <alignment horizontal="left" vertical="center" wrapText="1"/>
    </xf>
    <xf numFmtId="164" fontId="14" fillId="3" borderId="2" xfId="14" applyNumberFormat="1" applyFont="1" applyBorder="1" applyAlignment="1">
      <alignment horizontal="right" vertical="center" wrapText="1"/>
    </xf>
    <xf numFmtId="0" fontId="15" fillId="3" borderId="2" xfId="14" applyFont="1" applyBorder="1" applyAlignment="1">
      <alignment horizontal="center" vertical="center" wrapText="1"/>
    </xf>
    <xf numFmtId="0" fontId="15" fillId="3" borderId="2" xfId="14" applyFont="1" applyBorder="1" applyAlignment="1">
      <alignment horizontal="justify" vertical="center" wrapText="1"/>
    </xf>
    <xf numFmtId="164" fontId="15" fillId="3" borderId="2" xfId="14" applyNumberFormat="1" applyFont="1" applyBorder="1" applyAlignment="1">
      <alignment horizontal="right" vertical="center" wrapText="1"/>
    </xf>
    <xf numFmtId="165" fontId="15" fillId="3" borderId="2" xfId="14" applyNumberFormat="1" applyFont="1" applyBorder="1" applyAlignment="1">
      <alignment horizontal="right" vertical="center" wrapText="1"/>
    </xf>
    <xf numFmtId="165" fontId="14" fillId="3" borderId="2" xfId="14" applyNumberFormat="1" applyFont="1" applyBorder="1" applyAlignment="1">
      <alignment horizontal="right" vertical="center" wrapText="1"/>
    </xf>
    <xf numFmtId="0" fontId="3" fillId="3" borderId="1" xfId="14" applyAlignment="1" applyProtection="1">
      <alignment wrapText="1"/>
      <protection locked="0"/>
    </xf>
    <xf numFmtId="0" fontId="14" fillId="3" borderId="1" xfId="14" applyFont="1" applyAlignment="1">
      <alignment horizontal="right" vertical="center" wrapText="1"/>
    </xf>
    <xf numFmtId="0" fontId="14" fillId="3" borderId="2" xfId="14" applyFont="1" applyBorder="1" applyAlignment="1">
      <alignment horizontal="center" vertical="center" wrapText="1"/>
    </xf>
    <xf numFmtId="0" fontId="3" fillId="3" borderId="1" xfId="14" applyAlignment="1" applyProtection="1">
      <alignment horizontal="center" wrapText="1"/>
      <protection locked="0"/>
    </xf>
    <xf numFmtId="0" fontId="0" fillId="0" borderId="0" xfId="0" applyAlignment="1">
      <alignment horizontal="center"/>
    </xf>
    <xf numFmtId="0" fontId="0" fillId="0" borderId="0" xfId="0" applyAlignment="1">
      <alignment vertical="center"/>
    </xf>
    <xf numFmtId="4" fontId="15" fillId="3" borderId="2" xfId="14" applyNumberFormat="1" applyFont="1" applyBorder="1" applyAlignment="1">
      <alignment horizontal="center" vertical="center" wrapText="1"/>
    </xf>
    <xf numFmtId="0" fontId="0" fillId="0" borderId="0" xfId="0" applyAlignment="1">
      <alignment horizontal="center" vertical="center"/>
    </xf>
    <xf numFmtId="166" fontId="5" fillId="3" borderId="1" xfId="29" applyFont="1" applyFill="1" applyBorder="1" applyAlignment="1">
      <alignment horizontal="center" vertical="center"/>
    </xf>
    <xf numFmtId="44" fontId="0" fillId="0" borderId="0" xfId="62" applyFont="1"/>
    <xf numFmtId="44" fontId="0" fillId="0" borderId="0" xfId="0" applyNumberFormat="1"/>
    <xf numFmtId="44" fontId="13" fillId="0" borderId="0" xfId="62" applyFont="1"/>
    <xf numFmtId="10" fontId="0" fillId="0" borderId="0" xfId="61" applyNumberFormat="1" applyFont="1"/>
    <xf numFmtId="0" fontId="21" fillId="0" borderId="0" xfId="0" applyFont="1" applyAlignment="1">
      <alignment vertical="center"/>
    </xf>
    <xf numFmtId="0" fontId="5" fillId="3" borderId="1" xfId="0" applyFont="1" applyFill="1" applyBorder="1" applyAlignment="1">
      <alignment horizontal="justify" vertical="center"/>
    </xf>
    <xf numFmtId="0" fontId="5" fillId="3" borderId="1" xfId="0" applyFont="1" applyFill="1" applyBorder="1" applyAlignment="1">
      <alignment vertical="center"/>
    </xf>
    <xf numFmtId="0" fontId="0" fillId="3" borderId="1" xfId="0" applyFill="1" applyBorder="1" applyAlignment="1">
      <alignment vertical="center"/>
    </xf>
    <xf numFmtId="0" fontId="7" fillId="3" borderId="1" xfId="0" applyFont="1" applyFill="1" applyBorder="1"/>
    <xf numFmtId="0" fontId="7" fillId="3" borderId="1" xfId="0" applyFont="1" applyFill="1" applyBorder="1" applyAlignment="1">
      <alignment horizontal="center"/>
    </xf>
    <xf numFmtId="4" fontId="7" fillId="3" borderId="1" xfId="0" applyNumberFormat="1" applyFont="1" applyFill="1" applyBorder="1"/>
    <xf numFmtId="0" fontId="0" fillId="3" borderId="1" xfId="0" applyFill="1" applyBorder="1"/>
    <xf numFmtId="3" fontId="0" fillId="3" borderId="47" xfId="29" applyNumberFormat="1" applyFont="1" applyBorder="1" applyAlignment="1">
      <alignment horizontal="center" vertical="center"/>
    </xf>
    <xf numFmtId="0" fontId="0" fillId="0" borderId="48" xfId="0" applyBorder="1" applyAlignment="1">
      <alignment vertical="center"/>
    </xf>
    <xf numFmtId="0" fontId="0" fillId="0" borderId="49" xfId="0" applyBorder="1" applyAlignment="1">
      <alignment vertical="center"/>
    </xf>
    <xf numFmtId="10" fontId="0" fillId="3" borderId="50" xfId="31" applyNumberFormat="1" applyFont="1" applyFill="1" applyBorder="1" applyAlignment="1" applyProtection="1">
      <alignment horizontal="center" vertical="center"/>
    </xf>
    <xf numFmtId="3" fontId="0" fillId="3" borderId="51" xfId="29" applyNumberFormat="1" applyFont="1" applyBorder="1" applyAlignment="1">
      <alignment horizontal="center" vertical="center"/>
    </xf>
    <xf numFmtId="0" fontId="0" fillId="0" borderId="52" xfId="0" applyBorder="1" applyAlignment="1">
      <alignment vertical="center"/>
    </xf>
    <xf numFmtId="0" fontId="0" fillId="0" borderId="53" xfId="0" applyBorder="1" applyAlignment="1">
      <alignment vertical="center"/>
    </xf>
    <xf numFmtId="0" fontId="0" fillId="0" borderId="9" xfId="0" applyBorder="1" applyAlignment="1">
      <alignment horizontal="center" vertical="center"/>
    </xf>
    <xf numFmtId="0" fontId="0" fillId="0" borderId="9" xfId="0" applyBorder="1" applyAlignment="1">
      <alignment vertical="center"/>
    </xf>
    <xf numFmtId="10" fontId="0" fillId="0" borderId="9" xfId="0" applyNumberFormat="1" applyBorder="1" applyAlignment="1">
      <alignment vertical="center"/>
    </xf>
    <xf numFmtId="10" fontId="0" fillId="0" borderId="0" xfId="0" applyNumberFormat="1"/>
    <xf numFmtId="0" fontId="5" fillId="0" borderId="11" xfId="0" applyFont="1" applyBorder="1" applyAlignment="1">
      <alignment horizontal="center" vertical="center"/>
    </xf>
    <xf numFmtId="0" fontId="5" fillId="0" borderId="12" xfId="0" applyFont="1" applyBorder="1" applyAlignment="1">
      <alignment vertical="center"/>
    </xf>
    <xf numFmtId="0" fontId="0" fillId="0" borderId="12" xfId="0" applyBorder="1" applyAlignment="1">
      <alignment vertical="center"/>
    </xf>
    <xf numFmtId="10" fontId="0" fillId="0" borderId="13" xfId="0" applyNumberFormat="1" applyBorder="1" applyAlignment="1">
      <alignment vertical="center"/>
    </xf>
    <xf numFmtId="0" fontId="0" fillId="0" borderId="47" xfId="0" applyBorder="1" applyAlignment="1">
      <alignment horizontal="center" vertical="center"/>
    </xf>
    <xf numFmtId="0" fontId="7" fillId="0" borderId="48" xfId="0" applyFont="1" applyBorder="1" applyAlignment="1">
      <alignment vertical="center"/>
    </xf>
    <xf numFmtId="10" fontId="7" fillId="3" borderId="50" xfId="31" applyNumberFormat="1" applyFont="1" applyFill="1" applyBorder="1" applyAlignment="1" applyProtection="1">
      <alignment horizontal="center" vertical="center"/>
    </xf>
    <xf numFmtId="0" fontId="0" fillId="0" borderId="11" xfId="0" applyBorder="1" applyAlignment="1">
      <alignment vertical="center"/>
    </xf>
    <xf numFmtId="0" fontId="0" fillId="0" borderId="1" xfId="0" applyBorder="1" applyAlignment="1">
      <alignment vertical="center"/>
    </xf>
    <xf numFmtId="10" fontId="5" fillId="0" borderId="1" xfId="0" applyNumberFormat="1" applyFont="1" applyBorder="1" applyAlignment="1">
      <alignment horizontal="center" vertical="center"/>
    </xf>
    <xf numFmtId="0" fontId="7" fillId="3" borderId="1" xfId="63" applyFont="1"/>
    <xf numFmtId="0" fontId="25" fillId="0" borderId="0" xfId="0" applyFont="1" applyAlignment="1">
      <alignment vertical="center" wrapText="1"/>
    </xf>
    <xf numFmtId="0" fontId="3" fillId="3" borderId="1" xfId="64"/>
    <xf numFmtId="0" fontId="27" fillId="3" borderId="1" xfId="64" applyFont="1"/>
    <xf numFmtId="0" fontId="3" fillId="4" borderId="1" xfId="63" applyFill="1"/>
    <xf numFmtId="0" fontId="26" fillId="3" borderId="14" xfId="63" applyFont="1" applyBorder="1" applyAlignment="1">
      <alignment horizontal="left" vertical="center"/>
    </xf>
    <xf numFmtId="0" fontId="29" fillId="4" borderId="30" xfId="63" applyFont="1" applyFill="1" applyBorder="1" applyAlignment="1">
      <alignment horizontal="center" vertical="top"/>
    </xf>
    <xf numFmtId="10" fontId="29" fillId="4" borderId="31" xfId="65" applyNumberFormat="1" applyFont="1" applyFill="1" applyBorder="1" applyAlignment="1">
      <alignment horizontal="center" vertical="center"/>
    </xf>
    <xf numFmtId="10" fontId="29" fillId="4" borderId="30" xfId="65" applyNumberFormat="1" applyFont="1" applyFill="1" applyBorder="1" applyAlignment="1">
      <alignment horizontal="center" vertical="center"/>
    </xf>
    <xf numFmtId="0" fontId="7" fillId="14" borderId="40" xfId="63" applyFont="1" applyFill="1" applyBorder="1" applyAlignment="1">
      <alignment horizontal="left" vertical="top"/>
    </xf>
    <xf numFmtId="10" fontId="7" fillId="14" borderId="39" xfId="65" applyNumberFormat="1" applyFont="1" applyFill="1" applyBorder="1" applyAlignment="1">
      <alignment horizontal="center" vertical="center"/>
    </xf>
    <xf numFmtId="0" fontId="31" fillId="4" borderId="63" xfId="63" applyFont="1" applyFill="1" applyBorder="1" applyAlignment="1">
      <alignment horizontal="center" vertical="top"/>
    </xf>
    <xf numFmtId="0" fontId="31" fillId="4" borderId="64" xfId="63" applyFont="1" applyFill="1" applyBorder="1" applyAlignment="1">
      <alignment horizontal="left" vertical="top"/>
    </xf>
    <xf numFmtId="10" fontId="7" fillId="4" borderId="65" xfId="65" applyNumberFormat="1" applyFont="1" applyFill="1" applyBorder="1" applyAlignment="1">
      <alignment horizontal="center" vertical="center"/>
    </xf>
    <xf numFmtId="0" fontId="31" fillId="4" borderId="66" xfId="63" applyFont="1" applyFill="1" applyBorder="1" applyAlignment="1">
      <alignment horizontal="center" vertical="top"/>
    </xf>
    <xf numFmtId="0" fontId="31" fillId="4" borderId="67" xfId="63" applyFont="1" applyFill="1" applyBorder="1" applyAlignment="1">
      <alignment horizontal="left" vertical="top"/>
    </xf>
    <xf numFmtId="10" fontId="7" fillId="4" borderId="68" xfId="65" applyNumberFormat="1" applyFont="1" applyFill="1" applyBorder="1" applyAlignment="1">
      <alignment horizontal="center" vertical="center"/>
    </xf>
    <xf numFmtId="0" fontId="31" fillId="4" borderId="69" xfId="63" applyFont="1" applyFill="1" applyBorder="1" applyAlignment="1">
      <alignment horizontal="center" vertical="top"/>
    </xf>
    <xf numFmtId="0" fontId="31" fillId="4" borderId="70" xfId="63" applyFont="1" applyFill="1" applyBorder="1" applyAlignment="1">
      <alignment horizontal="left" vertical="top"/>
    </xf>
    <xf numFmtId="10" fontId="7" fillId="4" borderId="71" xfId="65" applyNumberFormat="1" applyFont="1" applyFill="1" applyBorder="1" applyAlignment="1">
      <alignment horizontal="center" vertical="center"/>
    </xf>
    <xf numFmtId="0" fontId="32" fillId="4" borderId="30" xfId="63" applyFont="1" applyFill="1" applyBorder="1" applyAlignment="1">
      <alignment horizontal="center" vertical="top"/>
    </xf>
    <xf numFmtId="0" fontId="32" fillId="4" borderId="30" xfId="63" applyFont="1" applyFill="1" applyBorder="1" applyAlignment="1">
      <alignment horizontal="left" vertical="top"/>
    </xf>
    <xf numFmtId="10" fontId="32" fillId="4" borderId="30" xfId="65" applyNumberFormat="1" applyFont="1" applyFill="1" applyBorder="1" applyAlignment="1">
      <alignment horizontal="center" vertical="center"/>
    </xf>
    <xf numFmtId="0" fontId="31" fillId="4" borderId="72" xfId="63" applyFont="1" applyFill="1" applyBorder="1" applyAlignment="1">
      <alignment horizontal="center" vertical="top"/>
    </xf>
    <xf numFmtId="0" fontId="31" fillId="4" borderId="72" xfId="63" applyFont="1" applyFill="1" applyBorder="1" applyAlignment="1">
      <alignment horizontal="left" vertical="top"/>
    </xf>
    <xf numFmtId="10" fontId="7" fillId="4" borderId="72" xfId="65" applyNumberFormat="1" applyFont="1" applyFill="1" applyBorder="1" applyAlignment="1">
      <alignment horizontal="center" vertical="center"/>
    </xf>
    <xf numFmtId="0" fontId="31" fillId="4" borderId="73" xfId="63" applyFont="1" applyFill="1" applyBorder="1" applyAlignment="1">
      <alignment horizontal="center" vertical="top"/>
    </xf>
    <xf numFmtId="0" fontId="31" fillId="4" borderId="73" xfId="63" applyFont="1" applyFill="1" applyBorder="1" applyAlignment="1">
      <alignment horizontal="left" vertical="top"/>
    </xf>
    <xf numFmtId="10" fontId="7" fillId="4" borderId="73" xfId="65" applyNumberFormat="1" applyFont="1" applyFill="1" applyBorder="1" applyAlignment="1">
      <alignment horizontal="center" vertical="center"/>
    </xf>
    <xf numFmtId="0" fontId="31" fillId="4" borderId="74" xfId="63" applyFont="1" applyFill="1" applyBorder="1" applyAlignment="1">
      <alignment horizontal="center" vertical="top"/>
    </xf>
    <xf numFmtId="0" fontId="31" fillId="4" borderId="74" xfId="63" applyFont="1" applyFill="1" applyBorder="1" applyAlignment="1">
      <alignment horizontal="left" vertical="top"/>
    </xf>
    <xf numFmtId="10" fontId="7" fillId="4" borderId="74" xfId="65" applyNumberFormat="1" applyFont="1" applyFill="1" applyBorder="1" applyAlignment="1">
      <alignment horizontal="center" vertical="center"/>
    </xf>
    <xf numFmtId="0" fontId="32" fillId="4" borderId="30" xfId="63" applyFont="1" applyFill="1" applyBorder="1" applyAlignment="1">
      <alignment horizontal="center" vertical="center" wrapText="1"/>
    </xf>
    <xf numFmtId="0" fontId="32" fillId="4" borderId="30" xfId="63" applyFont="1" applyFill="1" applyBorder="1" applyAlignment="1">
      <alignment horizontal="left" vertical="center" wrapText="1"/>
    </xf>
    <xf numFmtId="10" fontId="32" fillId="4" borderId="30" xfId="65" applyNumberFormat="1" applyFont="1" applyFill="1" applyBorder="1" applyAlignment="1">
      <alignment horizontal="center" vertical="center" wrapText="1"/>
    </xf>
    <xf numFmtId="0" fontId="32" fillId="4" borderId="30" xfId="63" applyFont="1" applyFill="1" applyBorder="1" applyAlignment="1">
      <alignment horizontal="left" vertical="top" wrapText="1"/>
    </xf>
    <xf numFmtId="0" fontId="31" fillId="4" borderId="72" xfId="63" applyFont="1" applyFill="1" applyBorder="1" applyAlignment="1">
      <alignment horizontal="center" vertical="center"/>
    </xf>
    <xf numFmtId="0" fontId="31" fillId="4" borderId="74" xfId="63" applyFont="1" applyFill="1" applyBorder="1" applyAlignment="1">
      <alignment horizontal="center" vertical="center"/>
    </xf>
    <xf numFmtId="0" fontId="31" fillId="4" borderId="74" xfId="63" applyFont="1" applyFill="1" applyBorder="1" applyAlignment="1">
      <alignment horizontal="left" vertical="top" wrapText="1"/>
    </xf>
    <xf numFmtId="10" fontId="31" fillId="4" borderId="72" xfId="65" applyNumberFormat="1" applyFont="1" applyFill="1" applyBorder="1" applyAlignment="1">
      <alignment horizontal="center" vertical="center"/>
    </xf>
    <xf numFmtId="10" fontId="31" fillId="4" borderId="65" xfId="65" applyNumberFormat="1" applyFont="1" applyFill="1" applyBorder="1" applyAlignment="1">
      <alignment horizontal="center" vertical="center"/>
    </xf>
    <xf numFmtId="10" fontId="31" fillId="4" borderId="73" xfId="65" applyNumberFormat="1" applyFont="1" applyFill="1" applyBorder="1" applyAlignment="1">
      <alignment horizontal="center" vertical="center"/>
    </xf>
    <xf numFmtId="10" fontId="31" fillId="4" borderId="68" xfId="65" applyNumberFormat="1" applyFont="1" applyFill="1" applyBorder="1" applyAlignment="1">
      <alignment horizontal="center" vertical="center"/>
    </xf>
    <xf numFmtId="10" fontId="31" fillId="4" borderId="74" xfId="65" applyNumberFormat="1" applyFont="1" applyFill="1" applyBorder="1" applyAlignment="1">
      <alignment horizontal="center" vertical="center"/>
    </xf>
    <xf numFmtId="10" fontId="31" fillId="4" borderId="71" xfId="65" applyNumberFormat="1" applyFont="1" applyFill="1" applyBorder="1" applyAlignment="1">
      <alignment horizontal="center" vertical="center"/>
    </xf>
    <xf numFmtId="0" fontId="32" fillId="4" borderId="30" xfId="63" applyFont="1" applyFill="1" applyBorder="1" applyAlignment="1">
      <alignment horizontal="center" vertical="center"/>
    </xf>
    <xf numFmtId="0" fontId="14" fillId="4" borderId="30" xfId="63" applyFont="1" applyFill="1" applyBorder="1" applyAlignment="1">
      <alignment horizontal="left" vertical="center"/>
    </xf>
    <xf numFmtId="10" fontId="14" fillId="4" borderId="30" xfId="65" applyNumberFormat="1" applyFont="1" applyFill="1" applyBorder="1" applyAlignment="1">
      <alignment horizontal="center" vertical="center"/>
    </xf>
    <xf numFmtId="0" fontId="14" fillId="14" borderId="30" xfId="63" applyFont="1" applyFill="1" applyBorder="1" applyAlignment="1">
      <alignment horizontal="left" vertical="top"/>
    </xf>
    <xf numFmtId="0" fontId="32" fillId="14" borderId="30" xfId="63" applyFont="1" applyFill="1" applyBorder="1" applyAlignment="1">
      <alignment horizontal="left" vertical="center"/>
    </xf>
    <xf numFmtId="10" fontId="33" fillId="14" borderId="30" xfId="65" applyNumberFormat="1" applyFont="1" applyFill="1" applyBorder="1" applyAlignment="1">
      <alignment horizontal="center" vertical="center"/>
    </xf>
    <xf numFmtId="0" fontId="7" fillId="3" borderId="1" xfId="66"/>
    <xf numFmtId="0" fontId="7" fillId="3" borderId="1" xfId="66" applyAlignment="1">
      <alignment horizontal="center" vertical="center"/>
    </xf>
    <xf numFmtId="0" fontId="7" fillId="3" borderId="1" xfId="66" applyAlignment="1">
      <alignment horizontal="center" vertical="center" wrapText="1"/>
    </xf>
    <xf numFmtId="0" fontId="2" fillId="3" borderId="1" xfId="59" applyFont="1" applyAlignment="1">
      <alignment horizontal="justify" vertical="center" wrapText="1"/>
    </xf>
    <xf numFmtId="0" fontId="36" fillId="0" borderId="0" xfId="0" applyFont="1"/>
    <xf numFmtId="0" fontId="0" fillId="3" borderId="0" xfId="0" applyFill="1" applyAlignment="1" applyProtection="1">
      <alignment horizontal="center" vertical="center" wrapText="1"/>
      <protection locked="0"/>
    </xf>
    <xf numFmtId="0" fontId="36" fillId="3" borderId="0" xfId="0" applyFont="1" applyFill="1" applyAlignment="1" applyProtection="1">
      <alignment wrapText="1"/>
      <protection locked="0"/>
    </xf>
    <xf numFmtId="0" fontId="0" fillId="3" borderId="0" xfId="0" applyFill="1" applyAlignment="1" applyProtection="1">
      <alignment vertical="center" wrapText="1"/>
      <protection locked="0"/>
    </xf>
    <xf numFmtId="0" fontId="14" fillId="2" borderId="2" xfId="0" applyFont="1" applyFill="1" applyBorder="1" applyAlignment="1">
      <alignment horizontal="center" vertical="center" wrapText="1"/>
    </xf>
    <xf numFmtId="0" fontId="39" fillId="3" borderId="2" xfId="0" applyFont="1" applyFill="1" applyBorder="1" applyAlignment="1">
      <alignment horizontal="center" vertical="center" wrapText="1"/>
    </xf>
    <xf numFmtId="0" fontId="40" fillId="3" borderId="2" xfId="0" applyFont="1" applyFill="1" applyBorder="1" applyAlignment="1">
      <alignment horizontal="justify" vertical="top" wrapText="1"/>
    </xf>
    <xf numFmtId="171" fontId="39" fillId="3" borderId="2" xfId="0" applyNumberFormat="1" applyFont="1" applyFill="1" applyBorder="1" applyAlignment="1">
      <alignment horizontal="right" vertical="center" wrapText="1"/>
    </xf>
    <xf numFmtId="164" fontId="39" fillId="3" borderId="2" xfId="0" applyNumberFormat="1" applyFont="1" applyFill="1" applyBorder="1" applyAlignment="1">
      <alignment horizontal="right" vertical="center" wrapText="1"/>
    </xf>
    <xf numFmtId="164" fontId="38" fillId="3" borderId="2" xfId="0" applyNumberFormat="1" applyFont="1" applyFill="1" applyBorder="1" applyAlignment="1">
      <alignment horizontal="right" vertical="center" wrapText="1"/>
    </xf>
    <xf numFmtId="164" fontId="14" fillId="15" borderId="2" xfId="0" applyNumberFormat="1" applyFont="1" applyFill="1" applyBorder="1" applyAlignment="1">
      <alignment horizontal="right" vertical="center" wrapText="1"/>
    </xf>
    <xf numFmtId="4" fontId="0" fillId="0" borderId="0" xfId="0" applyNumberFormat="1"/>
    <xf numFmtId="0" fontId="39" fillId="0" borderId="2" xfId="0" applyFont="1" applyBorder="1" applyAlignment="1">
      <alignment horizontal="center" vertical="center" wrapText="1"/>
    </xf>
    <xf numFmtId="0" fontId="40" fillId="0" borderId="2" xfId="0" applyFont="1" applyBorder="1" applyAlignment="1">
      <alignment horizontal="justify" vertical="top" wrapText="1"/>
    </xf>
    <xf numFmtId="171" fontId="39" fillId="0" borderId="2" xfId="0" applyNumberFormat="1" applyFont="1" applyBorder="1" applyAlignment="1">
      <alignment horizontal="right" vertical="center" wrapText="1"/>
    </xf>
    <xf numFmtId="164" fontId="39" fillId="0" borderId="2" xfId="0" applyNumberFormat="1" applyFont="1" applyBorder="1" applyAlignment="1">
      <alignment horizontal="right" vertical="center" wrapText="1"/>
    </xf>
    <xf numFmtId="0" fontId="39" fillId="4" borderId="2" xfId="0" applyFont="1" applyFill="1" applyBorder="1" applyAlignment="1">
      <alignment horizontal="center" vertical="center" wrapText="1"/>
    </xf>
    <xf numFmtId="0" fontId="40" fillId="4" borderId="2" xfId="0" applyFont="1" applyFill="1" applyBorder="1" applyAlignment="1">
      <alignment horizontal="justify" vertical="top" wrapText="1"/>
    </xf>
    <xf numFmtId="171" fontId="39" fillId="4" borderId="2" xfId="0" applyNumberFormat="1" applyFont="1" applyFill="1" applyBorder="1" applyAlignment="1">
      <alignment horizontal="right" vertical="center" wrapText="1"/>
    </xf>
    <xf numFmtId="164" fontId="39" fillId="4" borderId="2" xfId="0" applyNumberFormat="1" applyFont="1" applyFill="1" applyBorder="1" applyAlignment="1">
      <alignment horizontal="right" vertical="center" wrapText="1"/>
    </xf>
    <xf numFmtId="2" fontId="0" fillId="0" borderId="0" xfId="0" applyNumberFormat="1"/>
    <xf numFmtId="0" fontId="41" fillId="3" borderId="2" xfId="0" applyFont="1" applyFill="1" applyBorder="1" applyAlignment="1">
      <alignment horizontal="center" vertical="center" wrapText="1"/>
    </xf>
    <xf numFmtId="0" fontId="42" fillId="3" borderId="2" xfId="0" applyFont="1" applyFill="1" applyBorder="1" applyAlignment="1">
      <alignment horizontal="justify" vertical="top" wrapText="1"/>
    </xf>
    <xf numFmtId="171" fontId="41" fillId="3" borderId="2" xfId="0" applyNumberFormat="1" applyFont="1" applyFill="1" applyBorder="1" applyAlignment="1">
      <alignment horizontal="right" vertical="center" wrapText="1"/>
    </xf>
    <xf numFmtId="164" fontId="41" fillId="3" borderId="2" xfId="0" applyNumberFormat="1" applyFont="1" applyFill="1" applyBorder="1" applyAlignment="1">
      <alignment horizontal="right" vertical="center" wrapText="1"/>
    </xf>
    <xf numFmtId="0" fontId="0" fillId="3" borderId="1" xfId="0" applyFill="1" applyBorder="1" applyAlignment="1" applyProtection="1">
      <alignment wrapText="1"/>
      <protection locked="0"/>
    </xf>
    <xf numFmtId="0" fontId="37" fillId="3" borderId="75" xfId="0" applyFont="1" applyFill="1" applyBorder="1" applyAlignment="1">
      <alignment horizontal="left" vertical="top" wrapText="1"/>
    </xf>
    <xf numFmtId="0" fontId="0" fillId="3" borderId="1" xfId="0" applyFill="1" applyBorder="1" applyAlignment="1" applyProtection="1">
      <alignment vertical="center" wrapText="1"/>
      <protection locked="0"/>
    </xf>
    <xf numFmtId="0" fontId="20" fillId="3" borderId="0" xfId="0" applyFont="1" applyFill="1" applyAlignment="1" applyProtection="1">
      <alignment horizontal="center" vertical="center" wrapText="1"/>
      <protection locked="0"/>
    </xf>
    <xf numFmtId="14" fontId="44" fillId="3" borderId="1" xfId="0" applyNumberFormat="1" applyFont="1" applyFill="1" applyBorder="1" applyAlignment="1" applyProtection="1">
      <alignment horizontal="left" wrapText="1"/>
      <protection locked="0"/>
    </xf>
    <xf numFmtId="0" fontId="0" fillId="3" borderId="1" xfId="0" applyFill="1" applyBorder="1" applyAlignment="1" applyProtection="1">
      <alignment horizontal="center" wrapText="1"/>
      <protection locked="0"/>
    </xf>
    <xf numFmtId="0" fontId="3" fillId="3" borderId="1" xfId="1" applyAlignment="1">
      <alignment horizontal="left" vertical="center" wrapText="1"/>
    </xf>
    <xf numFmtId="0" fontId="3" fillId="3" borderId="1" xfId="1" applyAlignment="1">
      <alignment horizontal="center" vertical="center" wrapText="1"/>
    </xf>
    <xf numFmtId="0" fontId="5" fillId="3" borderId="1" xfId="1" applyFont="1" applyAlignment="1">
      <alignment vertical="center"/>
    </xf>
    <xf numFmtId="0" fontId="7" fillId="3" borderId="1" xfId="1" applyFont="1" applyAlignment="1">
      <alignment horizontal="center" vertical="center"/>
    </xf>
    <xf numFmtId="0" fontId="16" fillId="16" borderId="30" xfId="0" applyFont="1" applyFill="1" applyBorder="1" applyAlignment="1">
      <alignment horizontal="center" vertical="center" wrapText="1"/>
    </xf>
    <xf numFmtId="14" fontId="0" fillId="0" borderId="0" xfId="0" applyNumberFormat="1" applyAlignment="1">
      <alignment horizontal="center" vertical="center"/>
    </xf>
    <xf numFmtId="0" fontId="16" fillId="10" borderId="0" xfId="0" applyFont="1" applyFill="1" applyAlignment="1">
      <alignment horizontal="left" vertical="center" wrapText="1"/>
    </xf>
    <xf numFmtId="0" fontId="17" fillId="10" borderId="0" xfId="0" applyFont="1" applyFill="1" applyAlignment="1">
      <alignment horizontal="left" vertical="center" wrapText="1"/>
    </xf>
    <xf numFmtId="0" fontId="18" fillId="11" borderId="78" xfId="0" applyFont="1" applyFill="1" applyBorder="1" applyAlignment="1">
      <alignment horizontal="left" vertical="center" wrapText="1"/>
    </xf>
    <xf numFmtId="0" fontId="18" fillId="11" borderId="78" xfId="0" applyFont="1" applyFill="1" applyBorder="1" applyAlignment="1">
      <alignment horizontal="right" vertical="center" wrapText="1"/>
    </xf>
    <xf numFmtId="0" fontId="18" fillId="11" borderId="78" xfId="0" applyFont="1" applyFill="1" applyBorder="1" applyAlignment="1">
      <alignment horizontal="center" vertical="center" wrapText="1"/>
    </xf>
    <xf numFmtId="0" fontId="19" fillId="12" borderId="45" xfId="0" applyFont="1" applyFill="1" applyBorder="1" applyAlignment="1">
      <alignment horizontal="left" vertical="center" wrapText="1"/>
    </xf>
    <xf numFmtId="0" fontId="19" fillId="12" borderId="45" xfId="0" applyFont="1" applyFill="1" applyBorder="1" applyAlignment="1">
      <alignment horizontal="right" vertical="center" wrapText="1"/>
    </xf>
    <xf numFmtId="0" fontId="19" fillId="12" borderId="45" xfId="0" applyFont="1" applyFill="1" applyBorder="1" applyAlignment="1">
      <alignment horizontal="center" vertical="center" wrapText="1"/>
    </xf>
    <xf numFmtId="0" fontId="19" fillId="13" borderId="45" xfId="0" applyFont="1" applyFill="1" applyBorder="1" applyAlignment="1">
      <alignment horizontal="left" vertical="center" wrapText="1"/>
    </xf>
    <xf numFmtId="0" fontId="19" fillId="13" borderId="45" xfId="0" applyFont="1" applyFill="1" applyBorder="1" applyAlignment="1">
      <alignment horizontal="right" vertical="center" wrapText="1"/>
    </xf>
    <xf numFmtId="0" fontId="19" fillId="13" borderId="45" xfId="0" applyFont="1" applyFill="1" applyBorder="1" applyAlignment="1">
      <alignment horizontal="center" vertical="center" wrapText="1"/>
    </xf>
    <xf numFmtId="0" fontId="19" fillId="10" borderId="0" xfId="0" applyFont="1" applyFill="1" applyAlignment="1">
      <alignment horizontal="right" vertical="center" wrapText="1"/>
    </xf>
    <xf numFmtId="4" fontId="19" fillId="10" borderId="0" xfId="0" applyNumberFormat="1" applyFont="1" applyFill="1" applyAlignment="1">
      <alignment horizontal="right" vertical="center" wrapText="1"/>
    </xf>
    <xf numFmtId="0" fontId="17" fillId="10" borderId="0" xfId="0" applyFont="1" applyFill="1" applyAlignment="1">
      <alignment horizontal="right" vertical="center" wrapText="1"/>
    </xf>
    <xf numFmtId="0" fontId="18" fillId="11" borderId="46" xfId="0" applyFont="1" applyFill="1" applyBorder="1" applyAlignment="1">
      <alignment horizontal="left" vertical="center" wrapText="1"/>
    </xf>
    <xf numFmtId="0" fontId="16" fillId="10" borderId="45" xfId="0" applyFont="1" applyFill="1" applyBorder="1" applyAlignment="1">
      <alignment horizontal="left" vertical="center" wrapText="1"/>
    </xf>
    <xf numFmtId="0" fontId="16" fillId="10" borderId="45" xfId="0" applyFont="1" applyFill="1" applyBorder="1" applyAlignment="1">
      <alignment horizontal="right" vertical="center" wrapText="1"/>
    </xf>
    <xf numFmtId="0" fontId="16" fillId="10" borderId="45" xfId="0" applyFont="1" applyFill="1" applyBorder="1" applyAlignment="1">
      <alignment horizontal="center" vertical="center" wrapText="1"/>
    </xf>
    <xf numFmtId="0" fontId="18" fillId="11" borderId="45" xfId="0" applyFont="1" applyFill="1" applyBorder="1" applyAlignment="1">
      <alignment horizontal="left" vertical="center" wrapText="1"/>
    </xf>
    <xf numFmtId="0" fontId="18" fillId="11" borderId="45" xfId="0" applyFont="1" applyFill="1" applyBorder="1" applyAlignment="1">
      <alignment horizontal="right" vertical="center" wrapText="1"/>
    </xf>
    <xf numFmtId="0" fontId="18" fillId="11" borderId="45" xfId="0" applyFont="1" applyFill="1" applyBorder="1" applyAlignment="1">
      <alignment horizontal="center" vertical="center" wrapText="1"/>
    </xf>
    <xf numFmtId="0" fontId="19" fillId="10" borderId="0" xfId="0" applyFont="1" applyFill="1" applyAlignment="1">
      <alignment horizontal="center" vertical="center" wrapText="1"/>
    </xf>
    <xf numFmtId="0" fontId="19" fillId="10" borderId="0" xfId="0" applyFont="1" applyFill="1" applyAlignment="1">
      <alignment horizontal="left" vertical="center" wrapText="1"/>
    </xf>
    <xf numFmtId="0" fontId="17" fillId="10" borderId="0" xfId="0" applyFont="1" applyFill="1" applyAlignment="1">
      <alignment horizontal="center" vertical="center" wrapText="1"/>
    </xf>
    <xf numFmtId="170" fontId="18" fillId="11" borderId="78" xfId="0" applyNumberFormat="1" applyFont="1" applyFill="1" applyBorder="1" applyAlignment="1">
      <alignment horizontal="right" vertical="center" wrapText="1"/>
    </xf>
    <xf numFmtId="4" fontId="18" fillId="11" borderId="78" xfId="0" applyNumberFormat="1" applyFont="1" applyFill="1" applyBorder="1" applyAlignment="1">
      <alignment horizontal="right" vertical="center" wrapText="1"/>
    </xf>
    <xf numFmtId="170" fontId="19" fillId="12" borderId="45" xfId="0" applyNumberFormat="1" applyFont="1" applyFill="1" applyBorder="1" applyAlignment="1">
      <alignment horizontal="right" vertical="center" wrapText="1"/>
    </xf>
    <xf numFmtId="4" fontId="19" fillId="12" borderId="45" xfId="0" applyNumberFormat="1" applyFont="1" applyFill="1" applyBorder="1" applyAlignment="1">
      <alignment horizontal="right" vertical="center" wrapText="1"/>
    </xf>
    <xf numFmtId="170" fontId="19" fillId="13" borderId="45" xfId="0" applyNumberFormat="1" applyFont="1" applyFill="1" applyBorder="1" applyAlignment="1">
      <alignment horizontal="right" vertical="center" wrapText="1"/>
    </xf>
    <xf numFmtId="4" fontId="19" fillId="13" borderId="45" xfId="0" applyNumberFormat="1" applyFont="1" applyFill="1" applyBorder="1" applyAlignment="1">
      <alignment horizontal="right" vertical="center" wrapText="1"/>
    </xf>
    <xf numFmtId="170" fontId="17" fillId="10" borderId="0" xfId="0" applyNumberFormat="1" applyFont="1" applyFill="1" applyAlignment="1">
      <alignment horizontal="right" vertical="center" wrapText="1"/>
    </xf>
    <xf numFmtId="4" fontId="17" fillId="10" borderId="0" xfId="0" applyNumberFormat="1" applyFont="1" applyFill="1" applyAlignment="1">
      <alignment horizontal="right" vertical="center" wrapText="1"/>
    </xf>
    <xf numFmtId="170" fontId="18" fillId="11" borderId="45" xfId="0" applyNumberFormat="1" applyFont="1" applyFill="1" applyBorder="1" applyAlignment="1">
      <alignment horizontal="right" vertical="center" wrapText="1"/>
    </xf>
    <xf numFmtId="4" fontId="18" fillId="11" borderId="45" xfId="0" applyNumberFormat="1" applyFont="1" applyFill="1" applyBorder="1" applyAlignment="1">
      <alignment horizontal="right" vertical="center" wrapText="1"/>
    </xf>
    <xf numFmtId="164" fontId="14" fillId="3" borderId="1" xfId="14" applyNumberFormat="1" applyFont="1" applyAlignment="1">
      <alignment horizontal="right" vertical="center" wrapText="1"/>
    </xf>
    <xf numFmtId="0" fontId="5" fillId="0" borderId="31" xfId="0" applyFont="1" applyBorder="1" applyAlignment="1">
      <alignment horizontal="justify" vertical="center"/>
    </xf>
    <xf numFmtId="0" fontId="5" fillId="0" borderId="40" xfId="0" applyFont="1" applyBorder="1" applyAlignment="1">
      <alignment horizontal="justify" vertical="center"/>
    </xf>
    <xf numFmtId="0" fontId="7" fillId="0" borderId="39" xfId="0" applyFont="1" applyBorder="1" applyAlignment="1">
      <alignment vertical="center"/>
    </xf>
    <xf numFmtId="168" fontId="47" fillId="3" borderId="16" xfId="60" applyNumberFormat="1" applyFont="1" applyFill="1" applyBorder="1" applyAlignment="1" applyProtection="1">
      <alignment horizontal="center" vertical="center"/>
    </xf>
    <xf numFmtId="168" fontId="47" fillId="3" borderId="12" xfId="60" applyNumberFormat="1" applyFont="1" applyFill="1" applyBorder="1" applyAlignment="1" applyProtection="1">
      <alignment horizontal="center" vertical="center"/>
    </xf>
    <xf numFmtId="10" fontId="47" fillId="3" borderId="84" xfId="60" applyNumberFormat="1" applyFont="1" applyFill="1" applyBorder="1" applyAlignment="1" applyProtection="1">
      <alignment horizontal="right" vertical="center"/>
    </xf>
    <xf numFmtId="10" fontId="47" fillId="3" borderId="18" xfId="60" applyNumberFormat="1" applyFont="1" applyFill="1" applyBorder="1" applyAlignment="1" applyProtection="1">
      <alignment horizontal="right" vertical="center"/>
    </xf>
    <xf numFmtId="168" fontId="5" fillId="3" borderId="26" xfId="60" applyNumberFormat="1" applyFont="1" applyFill="1" applyBorder="1" applyAlignment="1" applyProtection="1">
      <alignment horizontal="right" vertical="center"/>
    </xf>
    <xf numFmtId="168" fontId="5" fillId="3" borderId="20" xfId="60" applyNumberFormat="1" applyFont="1" applyFill="1" applyBorder="1" applyAlignment="1" applyProtection="1">
      <alignment horizontal="right" vertical="center"/>
    </xf>
    <xf numFmtId="168" fontId="50" fillId="6" borderId="15" xfId="60" applyNumberFormat="1" applyFont="1" applyFill="1" applyBorder="1" applyAlignment="1" applyProtection="1">
      <alignment horizontal="right" vertical="center"/>
    </xf>
    <xf numFmtId="168" fontId="50" fillId="6" borderId="28" xfId="60" applyNumberFormat="1" applyFont="1" applyFill="1" applyBorder="1" applyAlignment="1" applyProtection="1">
      <alignment horizontal="right" vertical="center"/>
    </xf>
    <xf numFmtId="10" fontId="47" fillId="3" borderId="15" xfId="60" applyNumberFormat="1" applyFont="1" applyFill="1" applyBorder="1" applyAlignment="1" applyProtection="1">
      <alignment horizontal="right" vertical="center"/>
    </xf>
    <xf numFmtId="10" fontId="47" fillId="3" borderId="28" xfId="60" applyNumberFormat="1" applyFont="1" applyFill="1" applyBorder="1" applyAlignment="1" applyProtection="1">
      <alignment horizontal="right" vertical="center"/>
    </xf>
    <xf numFmtId="168" fontId="47" fillId="7" borderId="9" xfId="60" applyNumberFormat="1" applyFont="1" applyFill="1" applyBorder="1" applyAlignment="1" applyProtection="1">
      <alignment horizontal="right" vertical="center"/>
    </xf>
    <xf numFmtId="168" fontId="47" fillId="3" borderId="85" xfId="60" applyNumberFormat="1" applyFont="1" applyFill="1" applyBorder="1" applyAlignment="1" applyProtection="1">
      <alignment horizontal="right" vertical="center"/>
    </xf>
    <xf numFmtId="168" fontId="47" fillId="3" borderId="79" xfId="60" applyNumberFormat="1" applyFont="1" applyFill="1" applyBorder="1" applyAlignment="1" applyProtection="1">
      <alignment horizontal="right" vertical="center"/>
    </xf>
    <xf numFmtId="168" fontId="47" fillId="3" borderId="25" xfId="60" applyNumberFormat="1" applyFont="1" applyFill="1" applyBorder="1" applyAlignment="1" applyProtection="1">
      <alignment horizontal="right" vertical="center"/>
    </xf>
    <xf numFmtId="168" fontId="47" fillId="7" borderId="1" xfId="60" applyNumberFormat="1" applyFont="1" applyFill="1" applyBorder="1" applyAlignment="1" applyProtection="1">
      <alignment horizontal="right" vertical="center"/>
    </xf>
    <xf numFmtId="168" fontId="47" fillId="7" borderId="23" xfId="60" applyNumberFormat="1" applyFont="1" applyFill="1" applyBorder="1" applyAlignment="1" applyProtection="1">
      <alignment horizontal="right" vertical="center"/>
    </xf>
    <xf numFmtId="168" fontId="47" fillId="7" borderId="25" xfId="60" applyNumberFormat="1" applyFont="1" applyFill="1" applyBorder="1" applyAlignment="1" applyProtection="1">
      <alignment horizontal="right" vertical="center"/>
    </xf>
    <xf numFmtId="168" fontId="5" fillId="3" borderId="79" xfId="60" applyNumberFormat="1" applyFont="1" applyFill="1" applyBorder="1" applyAlignment="1" applyProtection="1">
      <alignment horizontal="right" vertical="center"/>
    </xf>
    <xf numFmtId="168" fontId="5" fillId="3" borderId="85" xfId="60" applyNumberFormat="1" applyFont="1" applyFill="1" applyBorder="1" applyAlignment="1" applyProtection="1">
      <alignment horizontal="right" vertical="center"/>
    </xf>
    <xf numFmtId="168" fontId="5" fillId="3" borderId="43" xfId="60" applyNumberFormat="1" applyFont="1" applyFill="1" applyBorder="1" applyAlignment="1" applyProtection="1">
      <alignment horizontal="right" vertical="center"/>
    </xf>
    <xf numFmtId="168" fontId="47" fillId="3" borderId="1" xfId="60" applyNumberFormat="1" applyFont="1" applyFill="1" applyBorder="1" applyAlignment="1" applyProtection="1">
      <alignment horizontal="right" vertical="center"/>
    </xf>
    <xf numFmtId="168" fontId="47" fillId="3" borderId="23" xfId="60" applyNumberFormat="1" applyFont="1" applyFill="1" applyBorder="1" applyAlignment="1" applyProtection="1">
      <alignment horizontal="right" vertical="center"/>
    </xf>
    <xf numFmtId="168" fontId="47" fillId="7" borderId="85" xfId="60" applyNumberFormat="1" applyFont="1" applyFill="1" applyBorder="1" applyAlignment="1" applyProtection="1">
      <alignment horizontal="right" vertical="center"/>
    </xf>
    <xf numFmtId="168" fontId="47" fillId="7" borderId="79" xfId="60" applyNumberFormat="1" applyFont="1" applyFill="1" applyBorder="1" applyAlignment="1" applyProtection="1">
      <alignment horizontal="right" vertical="center"/>
    </xf>
    <xf numFmtId="168" fontId="47" fillId="3" borderId="18" xfId="60" applyNumberFormat="1" applyFont="1" applyFill="1" applyBorder="1" applyAlignment="1" applyProtection="1">
      <alignment horizontal="right" vertical="center"/>
    </xf>
    <xf numFmtId="168" fontId="47" fillId="3" borderId="20" xfId="60" applyNumberFormat="1" applyFont="1" applyFill="1" applyBorder="1" applyAlignment="1" applyProtection="1">
      <alignment horizontal="right" vertical="center"/>
    </xf>
    <xf numFmtId="168" fontId="47" fillId="3" borderId="9" xfId="60" applyNumberFormat="1" applyFont="1" applyFill="1" applyBorder="1" applyAlignment="1" applyProtection="1">
      <alignment horizontal="right" vertical="center"/>
    </xf>
    <xf numFmtId="168" fontId="47" fillId="3" borderId="4" xfId="60" applyNumberFormat="1" applyFont="1" applyFill="1" applyBorder="1" applyAlignment="1" applyProtection="1">
      <alignment horizontal="right" vertical="center"/>
    </xf>
    <xf numFmtId="168" fontId="47" fillId="3" borderId="27" xfId="60" applyNumberFormat="1" applyFont="1" applyFill="1" applyBorder="1" applyAlignment="1" applyProtection="1">
      <alignment horizontal="right" vertical="center"/>
    </xf>
    <xf numFmtId="168" fontId="47" fillId="3" borderId="5" xfId="60" applyNumberFormat="1" applyFont="1" applyFill="1" applyBorder="1" applyAlignment="1" applyProtection="1">
      <alignment horizontal="right" vertical="center"/>
    </xf>
    <xf numFmtId="10" fontId="47" fillId="3" borderId="32" xfId="60" applyNumberFormat="1" applyFont="1" applyFill="1" applyBorder="1" applyAlignment="1" applyProtection="1">
      <alignment horizontal="right" vertical="center"/>
    </xf>
    <xf numFmtId="168" fontId="47" fillId="3" borderId="7" xfId="60" applyNumberFormat="1" applyFont="1" applyFill="1" applyBorder="1" applyAlignment="1" applyProtection="1">
      <alignment horizontal="right" vertical="center"/>
    </xf>
    <xf numFmtId="168" fontId="5" fillId="3" borderId="33" xfId="60" applyNumberFormat="1" applyFont="1" applyFill="1" applyBorder="1" applyAlignment="1" applyProtection="1">
      <alignment horizontal="right" vertical="center"/>
    </xf>
    <xf numFmtId="168" fontId="47" fillId="3" borderId="10" xfId="60" applyNumberFormat="1" applyFont="1" applyFill="1" applyBorder="1" applyAlignment="1" applyProtection="1">
      <alignment horizontal="right" vertical="center"/>
    </xf>
    <xf numFmtId="168" fontId="47" fillId="7" borderId="8" xfId="60" applyNumberFormat="1" applyFont="1" applyFill="1" applyBorder="1" applyAlignment="1" applyProtection="1">
      <alignment horizontal="right" vertical="center"/>
    </xf>
    <xf numFmtId="10" fontId="47" fillId="3" borderId="41" xfId="60" applyNumberFormat="1" applyFont="1" applyFill="1" applyBorder="1" applyAlignment="1" applyProtection="1">
      <alignment horizontal="right" vertical="center"/>
    </xf>
    <xf numFmtId="10" fontId="47" fillId="3" borderId="27" xfId="60" applyNumberFormat="1" applyFont="1" applyFill="1" applyBorder="1" applyAlignment="1" applyProtection="1">
      <alignment horizontal="right" vertical="center"/>
    </xf>
    <xf numFmtId="4" fontId="49" fillId="8" borderId="16" xfId="0" applyNumberFormat="1" applyFont="1" applyFill="1" applyBorder="1" applyAlignment="1">
      <alignment horizontal="center" vertical="center"/>
    </xf>
    <xf numFmtId="10" fontId="49" fillId="8" borderId="4" xfId="0" applyNumberFormat="1" applyFont="1" applyFill="1" applyBorder="1" applyAlignment="1">
      <alignment vertical="center"/>
    </xf>
    <xf numFmtId="168" fontId="5" fillId="9" borderId="27" xfId="60" applyNumberFormat="1" applyFont="1" applyFill="1" applyBorder="1" applyAlignment="1" applyProtection="1">
      <alignment horizontal="center" vertical="center"/>
    </xf>
    <xf numFmtId="168" fontId="5" fillId="9" borderId="4" xfId="60" applyNumberFormat="1" applyFont="1" applyFill="1" applyBorder="1" applyAlignment="1" applyProtection="1">
      <alignment horizontal="center" vertical="center"/>
    </xf>
    <xf numFmtId="0" fontId="49" fillId="8" borderId="11" xfId="0" applyFont="1" applyFill="1" applyBorder="1" applyAlignment="1">
      <alignment horizontal="center" vertical="center"/>
    </xf>
    <xf numFmtId="0" fontId="49" fillId="8" borderId="13" xfId="0" applyFont="1" applyFill="1" applyBorder="1" applyAlignment="1">
      <alignment horizontal="center" vertical="center"/>
    </xf>
    <xf numFmtId="10" fontId="49" fillId="8" borderId="12" xfId="0" applyNumberFormat="1" applyFont="1" applyFill="1" applyBorder="1" applyAlignment="1">
      <alignment vertical="center"/>
    </xf>
    <xf numFmtId="10" fontId="5" fillId="9" borderId="16" xfId="65" applyNumberFormat="1" applyFont="1" applyFill="1" applyBorder="1" applyAlignment="1" applyProtection="1">
      <alignment horizontal="center" vertical="center"/>
    </xf>
    <xf numFmtId="10" fontId="5" fillId="9" borderId="12" xfId="65" applyNumberFormat="1" applyFont="1" applyFill="1" applyBorder="1" applyAlignment="1" applyProtection="1">
      <alignment horizontal="center" vertical="center"/>
    </xf>
    <xf numFmtId="0" fontId="49" fillId="8" borderId="6" xfId="0" applyFont="1" applyFill="1" applyBorder="1" applyAlignment="1">
      <alignment horizontal="center" vertical="center"/>
    </xf>
    <xf numFmtId="0" fontId="49" fillId="8" borderId="1" xfId="0" applyFont="1" applyFill="1" applyBorder="1" applyAlignment="1">
      <alignment horizontal="center" vertical="center"/>
    </xf>
    <xf numFmtId="4" fontId="49" fillId="8" borderId="28" xfId="0" applyNumberFormat="1" applyFont="1" applyFill="1" applyBorder="1" applyAlignment="1">
      <alignment horizontal="center" vertical="center"/>
    </xf>
    <xf numFmtId="10" fontId="49" fillId="8" borderId="15" xfId="0" applyNumberFormat="1" applyFont="1" applyFill="1" applyBorder="1" applyAlignment="1">
      <alignment vertical="center"/>
    </xf>
    <xf numFmtId="168" fontId="5" fillId="9" borderId="28" xfId="60" applyNumberFormat="1" applyFont="1" applyFill="1" applyBorder="1" applyAlignment="1" applyProtection="1">
      <alignment horizontal="center" vertical="center"/>
    </xf>
    <xf numFmtId="4" fontId="49" fillId="8" borderId="85" xfId="0" applyNumberFormat="1" applyFont="1" applyFill="1" applyBorder="1" applyAlignment="1">
      <alignment horizontal="center" vertical="center"/>
    </xf>
    <xf numFmtId="10" fontId="49" fillId="8" borderId="79" xfId="0" applyNumberFormat="1" applyFont="1" applyFill="1" applyBorder="1" applyAlignment="1">
      <alignment vertical="center"/>
    </xf>
    <xf numFmtId="168" fontId="5" fillId="9" borderId="85" xfId="60" applyNumberFormat="1" applyFont="1" applyFill="1" applyBorder="1" applyAlignment="1" applyProtection="1">
      <alignment horizontal="center" vertical="center"/>
    </xf>
    <xf numFmtId="0" fontId="3" fillId="0" borderId="0" xfId="0" applyFont="1"/>
    <xf numFmtId="10" fontId="7" fillId="14" borderId="16" xfId="31" applyNumberFormat="1" applyFont="1" applyFill="1" applyBorder="1" applyAlignment="1" applyProtection="1">
      <alignment horizontal="center" vertical="center"/>
    </xf>
    <xf numFmtId="10" fontId="5" fillId="14" borderId="54" xfId="31" applyNumberFormat="1" applyFont="1" applyFill="1" applyBorder="1" applyAlignment="1" applyProtection="1">
      <alignment horizontal="center" vertical="center"/>
    </xf>
    <xf numFmtId="10" fontId="5" fillId="14" borderId="59" xfId="0" applyNumberFormat="1" applyFont="1" applyFill="1" applyBorder="1" applyAlignment="1">
      <alignment horizontal="center" vertical="center"/>
    </xf>
    <xf numFmtId="169" fontId="34" fillId="8" borderId="16" xfId="0" applyNumberFormat="1" applyFont="1" applyFill="1" applyBorder="1" applyAlignment="1">
      <alignment horizontal="center" vertical="center"/>
    </xf>
    <xf numFmtId="10" fontId="34" fillId="8" borderId="16" xfId="0" applyNumberFormat="1" applyFont="1" applyFill="1" applyBorder="1" applyAlignment="1">
      <alignment vertical="center"/>
    </xf>
    <xf numFmtId="0" fontId="5" fillId="3" borderId="1" xfId="1" applyFont="1" applyAlignment="1">
      <alignment horizontal="center" wrapText="1"/>
    </xf>
    <xf numFmtId="0" fontId="5" fillId="3" borderId="1" xfId="1" applyFont="1" applyAlignment="1">
      <alignment horizontal="center" vertical="center" wrapText="1"/>
    </xf>
    <xf numFmtId="166" fontId="5" fillId="3" borderId="1" xfId="28" applyFont="1" applyFill="1" applyBorder="1" applyAlignment="1">
      <alignment horizontal="center" vertical="center" wrapText="1"/>
    </xf>
    <xf numFmtId="10" fontId="5" fillId="4" borderId="1" xfId="31" applyNumberFormat="1" applyFont="1" applyFill="1" applyBorder="1" applyAlignment="1">
      <alignment horizontal="center" vertical="center" wrapText="1"/>
    </xf>
    <xf numFmtId="0" fontId="3" fillId="3" borderId="1" xfId="1" applyAlignment="1">
      <alignment horizontal="center"/>
    </xf>
    <xf numFmtId="166" fontId="7" fillId="3" borderId="1" xfId="28" applyFont="1" applyFill="1" applyBorder="1" applyAlignment="1">
      <alignment vertical="center"/>
    </xf>
    <xf numFmtId="0" fontId="3" fillId="3" borderId="1" xfId="1" applyAlignment="1">
      <alignment vertical="center"/>
    </xf>
    <xf numFmtId="166" fontId="5" fillId="3" borderId="30" xfId="29" quotePrefix="1" applyFont="1" applyFill="1" applyBorder="1" applyAlignment="1">
      <alignment horizontal="center" vertical="center"/>
    </xf>
    <xf numFmtId="0" fontId="3" fillId="3" borderId="30" xfId="1" applyBorder="1" applyAlignment="1">
      <alignment horizontal="center" vertical="center" wrapText="1"/>
    </xf>
    <xf numFmtId="0" fontId="5" fillId="3" borderId="30" xfId="1" applyFont="1" applyBorder="1" applyAlignment="1">
      <alignment horizontal="center" vertical="center"/>
    </xf>
    <xf numFmtId="0" fontId="7" fillId="3" borderId="30" xfId="1" applyFont="1" applyBorder="1" applyAlignment="1">
      <alignment horizontal="center" vertical="center"/>
    </xf>
    <xf numFmtId="0" fontId="5" fillId="3" borderId="86" xfId="1" applyFont="1" applyBorder="1" applyAlignment="1">
      <alignment horizontal="center" vertical="center"/>
    </xf>
    <xf numFmtId="0" fontId="7" fillId="3" borderId="86" xfId="1" applyFont="1" applyBorder="1" applyAlignment="1">
      <alignment horizontal="center" vertical="center"/>
    </xf>
    <xf numFmtId="10" fontId="5" fillId="14" borderId="30" xfId="31" applyNumberFormat="1" applyFont="1" applyFill="1" applyBorder="1" applyAlignment="1">
      <alignment horizontal="center" vertical="center" wrapText="1"/>
    </xf>
    <xf numFmtId="0" fontId="3" fillId="3" borderId="31" xfId="1" applyBorder="1" applyAlignment="1">
      <alignment horizontal="center" vertical="center" wrapText="1"/>
    </xf>
    <xf numFmtId="166" fontId="7" fillId="3" borderId="44" xfId="29" quotePrefix="1" applyFont="1" applyFill="1" applyBorder="1" applyAlignment="1">
      <alignment horizontal="center" vertical="center"/>
    </xf>
    <xf numFmtId="0" fontId="7" fillId="3" borderId="31" xfId="1" applyFont="1" applyBorder="1" applyAlignment="1">
      <alignment horizontal="center" vertical="center"/>
    </xf>
    <xf numFmtId="0" fontId="7" fillId="0" borderId="1" xfId="0" applyFont="1" applyBorder="1"/>
    <xf numFmtId="0" fontId="0" fillId="0" borderId="1" xfId="0" applyBorder="1"/>
    <xf numFmtId="0" fontId="5" fillId="0" borderId="1" xfId="0" applyFont="1" applyBorder="1" applyAlignment="1">
      <alignment vertical="center"/>
    </xf>
    <xf numFmtId="0" fontId="7" fillId="0" borderId="1" xfId="0" applyFont="1" applyBorder="1" applyAlignment="1">
      <alignment horizontal="center"/>
    </xf>
    <xf numFmtId="4" fontId="7" fillId="0" borderId="1" xfId="0" applyNumberFormat="1" applyFont="1" applyBorder="1"/>
    <xf numFmtId="0" fontId="4" fillId="3" borderId="1" xfId="1" applyFont="1" applyAlignment="1">
      <alignment horizontal="center" vertical="center" wrapText="1"/>
    </xf>
    <xf numFmtId="166" fontId="5" fillId="3" borderId="1" xfId="28" applyFont="1" applyFill="1" applyBorder="1" applyAlignment="1">
      <alignment horizontal="center" vertical="center" wrapText="1"/>
    </xf>
    <xf numFmtId="0" fontId="1" fillId="3" borderId="75" xfId="0" applyFont="1" applyFill="1" applyBorder="1" applyAlignment="1">
      <alignment horizontal="right" vertical="center" wrapText="1"/>
    </xf>
    <xf numFmtId="0" fontId="14" fillId="3" borderId="2" xfId="14" applyFont="1" applyBorder="1" applyAlignment="1">
      <alignment horizontal="left" vertical="center" wrapText="1"/>
    </xf>
    <xf numFmtId="166" fontId="5" fillId="3" borderId="1" xfId="29" applyFont="1" applyFill="1" applyBorder="1" applyAlignment="1">
      <alignment horizontal="center" vertical="center"/>
    </xf>
    <xf numFmtId="166" fontId="4" fillId="3" borderId="1" xfId="29" applyFont="1" applyFill="1" applyBorder="1" applyAlignment="1">
      <alignment horizontal="left" vertical="center"/>
    </xf>
    <xf numFmtId="0" fontId="53" fillId="14" borderId="30" xfId="1" applyFont="1" applyFill="1" applyBorder="1" applyAlignment="1">
      <alignment horizontal="center" vertical="center"/>
    </xf>
    <xf numFmtId="0" fontId="14" fillId="3" borderId="1" xfId="14" applyFont="1" applyAlignment="1">
      <alignment horizontal="right" vertical="center" wrapText="1"/>
    </xf>
    <xf numFmtId="0" fontId="2" fillId="3" borderId="11" xfId="59" applyFont="1" applyBorder="1" applyAlignment="1">
      <alignment horizontal="justify" vertical="center" wrapText="1"/>
    </xf>
    <xf numFmtId="0" fontId="2" fillId="3" borderId="12" xfId="59" applyFont="1" applyBorder="1" applyAlignment="1">
      <alignment horizontal="justify" vertical="center" wrapText="1"/>
    </xf>
    <xf numFmtId="0" fontId="2" fillId="3" borderId="13" xfId="59" applyFont="1" applyBorder="1" applyAlignment="1">
      <alignment horizontal="justify" vertical="center" wrapText="1"/>
    </xf>
    <xf numFmtId="0" fontId="20" fillId="14" borderId="31" xfId="14" applyFont="1" applyFill="1" applyBorder="1" applyAlignment="1" applyProtection="1">
      <alignment horizontal="center" vertical="center" wrapText="1"/>
      <protection locked="0"/>
    </xf>
    <xf numFmtId="0" fontId="20" fillId="14" borderId="26" xfId="14" applyFont="1" applyFill="1" applyBorder="1" applyAlignment="1" applyProtection="1">
      <alignment horizontal="center" vertical="center" wrapText="1"/>
      <protection locked="0"/>
    </xf>
    <xf numFmtId="0" fontId="20" fillId="14" borderId="44" xfId="14" applyFont="1" applyFill="1" applyBorder="1" applyAlignment="1" applyProtection="1">
      <alignment horizontal="center" vertical="center" wrapText="1"/>
      <protection locked="0"/>
    </xf>
    <xf numFmtId="0" fontId="49" fillId="8" borderId="8" xfId="0" applyFont="1" applyFill="1" applyBorder="1" applyAlignment="1">
      <alignment horizontal="center" vertical="center"/>
    </xf>
    <xf numFmtId="0" fontId="49" fillId="8" borderId="10" xfId="0" applyFont="1" applyFill="1" applyBorder="1" applyAlignment="1">
      <alignment horizontal="center" vertical="center"/>
    </xf>
    <xf numFmtId="1" fontId="48" fillId="0" borderId="27" xfId="0" applyNumberFormat="1" applyFont="1" applyBorder="1" applyAlignment="1">
      <alignment horizontal="center" vertical="center"/>
    </xf>
    <xf numFmtId="1" fontId="48" fillId="0" borderId="23" xfId="0" applyNumberFormat="1" applyFont="1" applyBorder="1" applyAlignment="1">
      <alignment horizontal="center" vertical="center"/>
    </xf>
    <xf numFmtId="1" fontId="48" fillId="0" borderId="25" xfId="0" applyNumberFormat="1" applyFont="1" applyBorder="1" applyAlignment="1">
      <alignment horizontal="center" vertical="center"/>
    </xf>
    <xf numFmtId="0" fontId="5" fillId="0" borderId="2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5" xfId="0" applyFont="1" applyBorder="1" applyAlignment="1">
      <alignment horizontal="center" vertical="center" wrapText="1"/>
    </xf>
    <xf numFmtId="4" fontId="49" fillId="3" borderId="27" xfId="60" applyNumberFormat="1" applyFont="1" applyFill="1" applyBorder="1" applyAlignment="1" applyProtection="1">
      <alignment horizontal="center" vertical="center"/>
    </xf>
    <xf numFmtId="4" fontId="49" fillId="3" borderId="23" xfId="60" applyNumberFormat="1" applyFont="1" applyFill="1" applyBorder="1" applyAlignment="1" applyProtection="1">
      <alignment horizontal="center" vertical="center"/>
    </xf>
    <xf numFmtId="4" fontId="49" fillId="3" borderId="25" xfId="60" applyNumberFormat="1" applyFont="1" applyFill="1" applyBorder="1" applyAlignment="1" applyProtection="1">
      <alignment horizontal="center" vertical="center"/>
    </xf>
    <xf numFmtId="10" fontId="49" fillId="5" borderId="18" xfId="60" applyNumberFormat="1" applyFont="1" applyFill="1" applyBorder="1" applyAlignment="1" applyProtection="1">
      <alignment horizontal="center" vertical="center"/>
    </xf>
    <xf numFmtId="10" fontId="49" fillId="5" borderId="20" xfId="60" applyNumberFormat="1" applyFont="1" applyFill="1" applyBorder="1" applyAlignment="1" applyProtection="1">
      <alignment horizontal="center" vertical="center"/>
    </xf>
    <xf numFmtId="10" fontId="49" fillId="5" borderId="22" xfId="60" applyNumberFormat="1" applyFont="1" applyFill="1" applyBorder="1" applyAlignment="1" applyProtection="1">
      <alignment horizontal="center" vertical="center"/>
    </xf>
    <xf numFmtId="10" fontId="49" fillId="5" borderId="85" xfId="60" applyNumberFormat="1" applyFont="1" applyFill="1" applyBorder="1" applyAlignment="1" applyProtection="1">
      <alignment horizontal="center" vertical="center"/>
    </xf>
    <xf numFmtId="0" fontId="49" fillId="8" borderId="11" xfId="0" applyFont="1" applyFill="1" applyBorder="1" applyAlignment="1">
      <alignment horizontal="center" vertical="center"/>
    </xf>
    <xf numFmtId="0" fontId="49" fillId="8" borderId="13" xfId="0" applyFont="1" applyFill="1" applyBorder="1" applyAlignment="1">
      <alignment horizontal="center" vertical="center"/>
    </xf>
    <xf numFmtId="0" fontId="49" fillId="8" borderId="11" xfId="0" applyFont="1" applyFill="1" applyBorder="1" applyAlignment="1">
      <alignment horizontal="center" vertical="center" wrapText="1"/>
    </xf>
    <xf numFmtId="0" fontId="49" fillId="8" borderId="13" xfId="0" applyFont="1" applyFill="1" applyBorder="1" applyAlignment="1">
      <alignment horizontal="center" vertical="center" wrapText="1"/>
    </xf>
    <xf numFmtId="0" fontId="49" fillId="0" borderId="25"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27" xfId="0" applyFont="1" applyBorder="1" applyAlignment="1">
      <alignment horizontal="center" vertical="center" wrapText="1"/>
    </xf>
    <xf numFmtId="4" fontId="49" fillId="3" borderId="24" xfId="60" applyNumberFormat="1" applyFont="1" applyFill="1" applyBorder="1" applyAlignment="1" applyProtection="1">
      <alignment horizontal="center" vertical="center"/>
    </xf>
    <xf numFmtId="4" fontId="49" fillId="3" borderId="19" xfId="60" applyNumberFormat="1" applyFont="1" applyFill="1" applyBorder="1" applyAlignment="1" applyProtection="1">
      <alignment horizontal="center" vertical="center"/>
    </xf>
    <xf numFmtId="4" fontId="49" fillId="3" borderId="21" xfId="60" applyNumberFormat="1" applyFont="1" applyFill="1" applyBorder="1" applyAlignment="1" applyProtection="1">
      <alignment horizontal="center" vertical="center"/>
    </xf>
    <xf numFmtId="1" fontId="48" fillId="0" borderId="16" xfId="0" applyNumberFormat="1" applyFont="1" applyBorder="1" applyAlignment="1">
      <alignment horizontal="center" vertical="center"/>
    </xf>
    <xf numFmtId="0" fontId="7" fillId="0" borderId="16" xfId="0" applyFont="1" applyBorder="1" applyAlignment="1">
      <alignment horizontal="center" vertical="center" wrapText="1"/>
    </xf>
    <xf numFmtId="4" fontId="49" fillId="3" borderId="17" xfId="60" applyNumberFormat="1" applyFont="1" applyFill="1" applyBorder="1" applyAlignment="1" applyProtection="1">
      <alignment horizontal="center" vertical="center"/>
    </xf>
    <xf numFmtId="4" fontId="49" fillId="3" borderId="29" xfId="60" applyNumberFormat="1" applyFont="1" applyFill="1" applyBorder="1" applyAlignment="1" applyProtection="1">
      <alignment horizontal="center" vertical="center"/>
    </xf>
    <xf numFmtId="0" fontId="7" fillId="0" borderId="27" xfId="0" applyFont="1" applyBorder="1" applyAlignment="1">
      <alignment horizontal="center" vertical="center" wrapText="1"/>
    </xf>
    <xf numFmtId="0" fontId="5" fillId="0" borderId="37" xfId="0" applyFont="1" applyBorder="1" applyAlignment="1">
      <alignment horizontal="center"/>
    </xf>
    <xf numFmtId="0" fontId="5" fillId="0" borderId="43" xfId="0" applyFont="1" applyBorder="1" applyAlignment="1">
      <alignment horizontal="center"/>
    </xf>
    <xf numFmtId="0" fontId="5" fillId="0" borderId="38" xfId="0" applyFont="1" applyBorder="1" applyAlignment="1">
      <alignment horizontal="center"/>
    </xf>
    <xf numFmtId="0" fontId="5" fillId="0" borderId="40" xfId="0" applyFont="1" applyBorder="1" applyAlignment="1">
      <alignment horizontal="center"/>
    </xf>
    <xf numFmtId="0" fontId="5" fillId="0" borderId="1" xfId="0" applyFont="1" applyBorder="1" applyAlignment="1">
      <alignment horizontal="center"/>
    </xf>
    <xf numFmtId="0" fontId="5" fillId="0" borderId="39"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42" xfId="0" applyFont="1" applyBorder="1" applyAlignment="1">
      <alignment horizontal="center"/>
    </xf>
    <xf numFmtId="0" fontId="23" fillId="0" borderId="79" xfId="0" applyFont="1" applyBorder="1" applyAlignment="1">
      <alignment vertical="center"/>
    </xf>
    <xf numFmtId="1" fontId="48" fillId="0" borderId="83" xfId="0" applyNumberFormat="1" applyFont="1" applyBorder="1" applyAlignment="1">
      <alignment horizontal="center" vertical="center"/>
    </xf>
    <xf numFmtId="1" fontId="48" fillId="0" borderId="34" xfId="0" applyNumberFormat="1" applyFont="1" applyBorder="1" applyAlignment="1">
      <alignment horizontal="center" vertical="center"/>
    </xf>
    <xf numFmtId="0" fontId="49" fillId="0" borderId="18" xfId="0" applyFont="1" applyBorder="1" applyAlignment="1">
      <alignment horizontal="center" vertical="center" wrapText="1"/>
    </xf>
    <xf numFmtId="4" fontId="49" fillId="3" borderId="7" xfId="60" applyNumberFormat="1" applyFont="1" applyFill="1" applyBorder="1" applyAlignment="1" applyProtection="1">
      <alignment horizontal="center" vertical="center"/>
    </xf>
    <xf numFmtId="4" fontId="49" fillId="3" borderId="10" xfId="60" applyNumberFormat="1" applyFont="1" applyFill="1" applyBorder="1" applyAlignment="1" applyProtection="1">
      <alignment horizontal="center" vertical="center"/>
    </xf>
    <xf numFmtId="10" fontId="49" fillId="5" borderId="28" xfId="60" applyNumberFormat="1" applyFont="1" applyFill="1" applyBorder="1" applyAlignment="1" applyProtection="1">
      <alignment horizontal="center" vertical="center"/>
    </xf>
    <xf numFmtId="0" fontId="45" fillId="0" borderId="26" xfId="0" applyFont="1" applyBorder="1" applyAlignment="1">
      <alignment horizontal="center" vertical="center" wrapText="1"/>
    </xf>
    <xf numFmtId="0" fontId="45" fillId="0" borderId="44" xfId="0" applyFont="1" applyBorder="1" applyAlignment="1">
      <alignment horizontal="center" vertical="center" wrapText="1"/>
    </xf>
    <xf numFmtId="167" fontId="46" fillId="0" borderId="80" xfId="0" applyNumberFormat="1" applyFont="1" applyBorder="1" applyAlignment="1">
      <alignment horizontal="center" vertical="center"/>
    </xf>
    <xf numFmtId="167" fontId="46" fillId="0" borderId="4" xfId="0" applyNumberFormat="1" applyFont="1" applyBorder="1" applyAlignment="1">
      <alignment horizontal="center" vertical="center"/>
    </xf>
    <xf numFmtId="167" fontId="46" fillId="0" borderId="76" xfId="0" applyNumberFormat="1" applyFont="1" applyBorder="1" applyAlignment="1">
      <alignment horizontal="center" vertical="center"/>
    </xf>
    <xf numFmtId="167" fontId="46" fillId="0" borderId="81" xfId="0" applyNumberFormat="1" applyFont="1" applyBorder="1" applyAlignment="1">
      <alignment horizontal="center" vertical="center"/>
    </xf>
    <xf numFmtId="167" fontId="46" fillId="0" borderId="9" xfId="0" applyNumberFormat="1" applyFont="1" applyBorder="1" applyAlignment="1">
      <alignment horizontal="center" vertical="center"/>
    </xf>
    <xf numFmtId="167" fontId="46" fillId="0" borderId="77" xfId="0" applyNumberFormat="1" applyFont="1" applyBorder="1" applyAlignment="1">
      <alignment horizontal="center" vertical="center"/>
    </xf>
    <xf numFmtId="168" fontId="47" fillId="3" borderId="82" xfId="60" applyNumberFormat="1" applyFont="1" applyFill="1" applyBorder="1" applyAlignment="1" applyProtection="1">
      <alignment horizontal="center" vertical="center"/>
    </xf>
    <xf numFmtId="168" fontId="47" fillId="3" borderId="12" xfId="60" applyNumberFormat="1" applyFont="1" applyFill="1" applyBorder="1" applyAlignment="1" applyProtection="1">
      <alignment horizontal="center" vertical="center"/>
    </xf>
    <xf numFmtId="168" fontId="47" fillId="3" borderId="13" xfId="60" applyNumberFormat="1" applyFont="1" applyFill="1" applyBorder="1" applyAlignment="1" applyProtection="1">
      <alignment horizontal="center" vertical="center"/>
    </xf>
    <xf numFmtId="4" fontId="49" fillId="0" borderId="16" xfId="0" applyNumberFormat="1" applyFont="1" applyBorder="1" applyAlignment="1">
      <alignment horizontal="center" vertical="center" wrapText="1"/>
    </xf>
    <xf numFmtId="0" fontId="38" fillId="3" borderId="2" xfId="0" applyFont="1" applyFill="1" applyBorder="1" applyAlignment="1">
      <alignment horizontal="right" vertical="center" wrapText="1"/>
    </xf>
    <xf numFmtId="0" fontId="14" fillId="15" borderId="2" xfId="0" applyFont="1" applyFill="1" applyBorder="1" applyAlignment="1">
      <alignment horizontal="right" vertical="center" wrapText="1"/>
    </xf>
    <xf numFmtId="0" fontId="39" fillId="3" borderId="1" xfId="0" applyFont="1" applyFill="1" applyBorder="1" applyAlignment="1">
      <alignment horizontal="left" vertical="top" wrapText="1"/>
    </xf>
    <xf numFmtId="0" fontId="14" fillId="3" borderId="2" xfId="0" applyFont="1" applyFill="1" applyBorder="1" applyAlignment="1">
      <alignment horizontal="left" vertical="center" wrapText="1"/>
    </xf>
    <xf numFmtId="0" fontId="38" fillId="2" borderId="2" xfId="0" applyFont="1" applyFill="1" applyBorder="1" applyAlignment="1">
      <alignment horizontal="left" vertical="center" wrapText="1"/>
    </xf>
    <xf numFmtId="0" fontId="0" fillId="3" borderId="1" xfId="0" applyFill="1" applyBorder="1" applyAlignment="1" applyProtection="1">
      <alignment wrapText="1"/>
      <protection locked="0"/>
    </xf>
    <xf numFmtId="0" fontId="37" fillId="3" borderId="1" xfId="0" applyFont="1" applyFill="1" applyBorder="1" applyAlignment="1">
      <alignment horizontal="left" vertical="top" wrapText="1"/>
    </xf>
    <xf numFmtId="0" fontId="21" fillId="14" borderId="31" xfId="0" applyFont="1" applyFill="1" applyBorder="1" applyAlignment="1" applyProtection="1">
      <alignment horizontal="center" vertical="center" wrapText="1"/>
      <protection locked="0"/>
    </xf>
    <xf numFmtId="0" fontId="21" fillId="14" borderId="26" xfId="0" applyFont="1" applyFill="1" applyBorder="1" applyAlignment="1" applyProtection="1">
      <alignment horizontal="center" vertical="center" wrapText="1"/>
      <protection locked="0"/>
    </xf>
    <xf numFmtId="0" fontId="21" fillId="14" borderId="44" xfId="0" applyFont="1" applyFill="1" applyBorder="1" applyAlignment="1" applyProtection="1">
      <alignment horizontal="center" vertical="center" wrapText="1"/>
      <protection locked="0"/>
    </xf>
    <xf numFmtId="0" fontId="21" fillId="0" borderId="0" xfId="0" applyFont="1" applyAlignment="1">
      <alignment horizontal="center" vertical="center"/>
    </xf>
    <xf numFmtId="0" fontId="17" fillId="10" borderId="0" xfId="0" applyFont="1" applyFill="1" applyAlignment="1">
      <alignment horizontal="right" vertical="center" wrapText="1"/>
    </xf>
    <xf numFmtId="0" fontId="17" fillId="10" borderId="0" xfId="0" applyFont="1" applyFill="1" applyAlignment="1">
      <alignment horizontal="left" vertical="center" wrapText="1"/>
    </xf>
    <xf numFmtId="4" fontId="17" fillId="10" borderId="0" xfId="0" applyNumberFormat="1" applyFont="1" applyFill="1" applyAlignment="1">
      <alignment horizontal="right" vertical="center" wrapText="1"/>
    </xf>
    <xf numFmtId="0" fontId="17" fillId="10" borderId="1" xfId="0" applyFont="1" applyFill="1" applyBorder="1" applyAlignment="1">
      <alignment horizontal="center" vertical="center" wrapText="1"/>
    </xf>
    <xf numFmtId="0" fontId="16" fillId="10" borderId="1" xfId="0" applyFont="1" applyFill="1" applyBorder="1" applyAlignment="1">
      <alignment horizontal="left" vertical="center" wrapText="1"/>
    </xf>
    <xf numFmtId="0" fontId="19" fillId="12" borderId="45" xfId="0" applyFont="1" applyFill="1" applyBorder="1" applyAlignment="1">
      <alignment horizontal="left" vertical="center" wrapText="1"/>
    </xf>
    <xf numFmtId="0" fontId="19" fillId="13" borderId="45" xfId="0" applyFont="1" applyFill="1" applyBorder="1" applyAlignment="1">
      <alignment horizontal="left" vertical="center" wrapText="1"/>
    </xf>
    <xf numFmtId="0" fontId="19" fillId="10" borderId="0" xfId="0" applyFont="1" applyFill="1" applyAlignment="1">
      <alignment horizontal="right" vertical="center" wrapText="1"/>
    </xf>
    <xf numFmtId="0" fontId="16" fillId="10" borderId="45" xfId="0" applyFont="1" applyFill="1" applyBorder="1" applyAlignment="1">
      <alignment horizontal="left" vertical="center" wrapText="1"/>
    </xf>
    <xf numFmtId="0" fontId="18" fillId="11" borderId="45" xfId="0" applyFont="1" applyFill="1" applyBorder="1" applyAlignment="1">
      <alignment horizontal="left" vertical="center" wrapText="1"/>
    </xf>
    <xf numFmtId="0" fontId="43" fillId="10" borderId="0" xfId="0" applyFont="1" applyFill="1" applyAlignment="1">
      <alignment horizontal="center" vertical="center" wrapText="1"/>
    </xf>
    <xf numFmtId="0" fontId="27" fillId="0" borderId="0" xfId="0" applyFont="1" applyAlignment="1">
      <alignment vertical="center"/>
    </xf>
    <xf numFmtId="0" fontId="16" fillId="16" borderId="30" xfId="0" applyFont="1" applyFill="1" applyBorder="1" applyAlignment="1">
      <alignment horizontal="center" vertical="center" wrapText="1"/>
    </xf>
    <xf numFmtId="0" fontId="18" fillId="11" borderId="78" xfId="0" applyFont="1" applyFill="1" applyBorder="1" applyAlignment="1">
      <alignment horizontal="left" vertical="center" wrapText="1"/>
    </xf>
    <xf numFmtId="0" fontId="16" fillId="10" borderId="0" xfId="0" applyFont="1" applyFill="1" applyAlignment="1">
      <alignment horizontal="left" vertical="center" wrapText="1"/>
    </xf>
    <xf numFmtId="0" fontId="16" fillId="10" borderId="0" xfId="0" applyFont="1" applyFill="1" applyAlignment="1">
      <alignment horizontal="left" vertical="top" wrapText="1"/>
    </xf>
    <xf numFmtId="0" fontId="17" fillId="10" borderId="0" xfId="0" applyFont="1" applyFill="1" applyAlignment="1">
      <alignment horizontal="left" vertical="top"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7" fillId="0" borderId="1" xfId="0" applyFont="1" applyBorder="1" applyAlignment="1">
      <alignment horizontal="center" vertical="center"/>
    </xf>
    <xf numFmtId="0" fontId="5" fillId="0" borderId="1" xfId="0" applyFont="1" applyBorder="1" applyAlignment="1">
      <alignment horizontal="left"/>
    </xf>
    <xf numFmtId="0" fontId="5" fillId="0" borderId="1" xfId="0" applyFont="1" applyBorder="1" applyAlignment="1">
      <alignment horizontal="center" vertical="center"/>
    </xf>
    <xf numFmtId="0" fontId="5"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5" fillId="3" borderId="1" xfId="0" applyFont="1" applyFill="1" applyBorder="1" applyAlignment="1">
      <alignment horizontal="justify" vertical="center"/>
    </xf>
    <xf numFmtId="0" fontId="7" fillId="3" borderId="1" xfId="0" applyFont="1" applyFill="1" applyBorder="1" applyAlignment="1">
      <alignment horizontal="justify" vertical="center"/>
    </xf>
    <xf numFmtId="0" fontId="22" fillId="14" borderId="11" xfId="0" applyFont="1" applyFill="1" applyBorder="1" applyAlignment="1">
      <alignment horizontal="center"/>
    </xf>
    <xf numFmtId="0" fontId="22" fillId="14" borderId="12" xfId="0" applyFont="1" applyFill="1" applyBorder="1" applyAlignment="1">
      <alignment horizontal="center"/>
    </xf>
    <xf numFmtId="0" fontId="22" fillId="14" borderId="13" xfId="0" applyFont="1" applyFill="1" applyBorder="1" applyAlignment="1">
      <alignment horizontal="center"/>
    </xf>
    <xf numFmtId="0" fontId="0" fillId="0" borderId="12" xfId="0" applyBorder="1" applyAlignment="1">
      <alignment horizontal="center" vertical="center"/>
    </xf>
    <xf numFmtId="0" fontId="0" fillId="0" borderId="13" xfId="0" applyBorder="1" applyAlignment="1">
      <alignment horizontal="center" vertical="center"/>
    </xf>
    <xf numFmtId="0" fontId="23" fillId="0" borderId="47" xfId="0" applyFont="1" applyBorder="1" applyAlignment="1">
      <alignment horizontal="center" vertical="center"/>
    </xf>
    <xf numFmtId="0" fontId="23" fillId="0" borderId="55" xfId="0" applyFont="1" applyBorder="1" applyAlignment="1">
      <alignment horizontal="center" vertical="center"/>
    </xf>
    <xf numFmtId="0" fontId="23" fillId="0" borderId="50" xfId="0" applyFont="1"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14" fillId="14" borderId="1" xfId="63" applyFont="1" applyFill="1" applyAlignment="1">
      <alignment horizontal="center" vertical="center"/>
    </xf>
    <xf numFmtId="0" fontId="33" fillId="14" borderId="1" xfId="63" applyFont="1" applyFill="1" applyAlignment="1">
      <alignment horizontal="center" vertical="center"/>
    </xf>
    <xf numFmtId="0" fontId="33" fillId="14" borderId="1" xfId="63" applyFont="1" applyFill="1" applyAlignment="1">
      <alignment horizontal="center" vertical="top"/>
    </xf>
    <xf numFmtId="0" fontId="24"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6" fillId="3" borderId="31" xfId="63" applyFont="1" applyBorder="1" applyAlignment="1">
      <alignment horizontal="left" vertical="center" wrapText="1"/>
    </xf>
    <xf numFmtId="0" fontId="26" fillId="3" borderId="26" xfId="63" applyFont="1" applyBorder="1" applyAlignment="1">
      <alignment horizontal="left" vertical="center" wrapText="1"/>
    </xf>
    <xf numFmtId="0" fontId="26" fillId="3" borderId="44" xfId="63" applyFont="1" applyBorder="1" applyAlignment="1">
      <alignment horizontal="left" vertical="center" wrapText="1"/>
    </xf>
    <xf numFmtId="0" fontId="26" fillId="3" borderId="15" xfId="63" applyFont="1" applyBorder="1" applyAlignment="1">
      <alignment horizontal="left" vertical="center"/>
    </xf>
    <xf numFmtId="0" fontId="26" fillId="3" borderId="42" xfId="63" applyFont="1" applyBorder="1" applyAlignment="1">
      <alignment horizontal="left" vertical="center"/>
    </xf>
    <xf numFmtId="0" fontId="28" fillId="4" borderId="60" xfId="63" applyFont="1" applyFill="1" applyBorder="1" applyAlignment="1">
      <alignment horizontal="center" vertical="center"/>
    </xf>
    <xf numFmtId="0" fontId="28" fillId="4" borderId="61" xfId="63" applyFont="1" applyFill="1" applyBorder="1" applyAlignment="1">
      <alignment horizontal="center" vertical="center"/>
    </xf>
    <xf numFmtId="0" fontId="28" fillId="4" borderId="62" xfId="63" applyFont="1" applyFill="1" applyBorder="1" applyAlignment="1">
      <alignment horizontal="center" vertical="center"/>
    </xf>
    <xf numFmtId="10" fontId="11" fillId="3" borderId="40" xfId="60" applyNumberFormat="1" applyFont="1" applyFill="1" applyBorder="1" applyAlignment="1" applyProtection="1">
      <alignment horizontal="center" vertical="center"/>
    </xf>
    <xf numFmtId="10" fontId="11" fillId="3" borderId="1" xfId="60" applyNumberFormat="1" applyFont="1" applyFill="1" applyBorder="1" applyAlignment="1" applyProtection="1">
      <alignment horizontal="center" vertical="center"/>
    </xf>
    <xf numFmtId="10" fontId="11" fillId="3" borderId="14" xfId="60" applyNumberFormat="1" applyFont="1" applyFill="1" applyBorder="1" applyAlignment="1" applyProtection="1">
      <alignment horizontal="center" vertical="center"/>
    </xf>
    <xf numFmtId="10" fontId="11" fillId="3" borderId="15" xfId="60" applyNumberFormat="1" applyFont="1" applyFill="1" applyBorder="1" applyAlignment="1" applyProtection="1">
      <alignment horizontal="center" vertical="center"/>
    </xf>
    <xf numFmtId="169" fontId="34" fillId="3" borderId="3" xfId="60" applyNumberFormat="1" applyFont="1" applyFill="1" applyBorder="1" applyAlignment="1" applyProtection="1">
      <alignment horizontal="center" vertical="center"/>
    </xf>
    <xf numFmtId="169" fontId="34" fillId="3" borderId="4" xfId="60" applyNumberFormat="1" applyFont="1" applyFill="1" applyBorder="1" applyAlignment="1" applyProtection="1">
      <alignment horizontal="center" vertical="center"/>
    </xf>
    <xf numFmtId="169" fontId="34" fillId="3" borderId="5" xfId="60" applyNumberFormat="1" applyFont="1" applyFill="1" applyBorder="1" applyAlignment="1" applyProtection="1">
      <alignment horizontal="center" vertical="center"/>
    </xf>
    <xf numFmtId="169" fontId="34" fillId="3" borderId="6" xfId="60" applyNumberFormat="1" applyFont="1" applyFill="1" applyBorder="1" applyAlignment="1" applyProtection="1">
      <alignment horizontal="center" vertical="center"/>
    </xf>
    <xf numFmtId="169" fontId="34" fillId="3" borderId="1" xfId="60" applyNumberFormat="1" applyFont="1" applyFill="1" applyBorder="1" applyAlignment="1" applyProtection="1">
      <alignment horizontal="center" vertical="center"/>
    </xf>
    <xf numFmtId="169" fontId="34" fillId="3" borderId="7" xfId="60" applyNumberFormat="1" applyFont="1" applyFill="1" applyBorder="1" applyAlignment="1" applyProtection="1">
      <alignment horizontal="center" vertical="center"/>
    </xf>
    <xf numFmtId="169" fontId="34" fillId="3" borderId="8" xfId="60" applyNumberFormat="1" applyFont="1" applyFill="1" applyBorder="1" applyAlignment="1" applyProtection="1">
      <alignment horizontal="center" vertical="center"/>
    </xf>
    <xf numFmtId="169" fontId="34" fillId="3" borderId="9" xfId="60" applyNumberFormat="1" applyFont="1" applyFill="1" applyBorder="1" applyAlignment="1" applyProtection="1">
      <alignment horizontal="center" vertical="center"/>
    </xf>
    <xf numFmtId="169" fontId="34" fillId="3" borderId="10" xfId="60" applyNumberFormat="1" applyFont="1" applyFill="1" applyBorder="1" applyAlignment="1" applyProtection="1">
      <alignment horizontal="center" vertical="center"/>
    </xf>
    <xf numFmtId="168" fontId="8" fillId="3" borderId="6" xfId="60" applyNumberFormat="1" applyFont="1" applyFill="1" applyBorder="1" applyAlignment="1" applyProtection="1">
      <alignment horizontal="center" vertical="center"/>
    </xf>
    <xf numFmtId="168" fontId="8" fillId="3" borderId="1" xfId="60" applyNumberFormat="1" applyFont="1" applyFill="1" applyBorder="1" applyAlignment="1" applyProtection="1">
      <alignment horizontal="center" vertical="center"/>
    </xf>
    <xf numFmtId="168" fontId="8" fillId="3" borderId="39" xfId="60" applyNumberFormat="1" applyFont="1" applyFill="1" applyBorder="1" applyAlignment="1" applyProtection="1">
      <alignment horizontal="center" vertical="center"/>
    </xf>
    <xf numFmtId="168" fontId="8" fillId="3" borderId="41" xfId="60" applyNumberFormat="1" applyFont="1" applyFill="1" applyBorder="1" applyAlignment="1" applyProtection="1">
      <alignment horizontal="center" vertical="center"/>
    </xf>
    <xf numFmtId="168" fontId="8" fillId="3" borderId="15" xfId="60" applyNumberFormat="1" applyFont="1" applyFill="1" applyBorder="1" applyAlignment="1" applyProtection="1">
      <alignment horizontal="center" vertical="center"/>
    </xf>
    <xf numFmtId="168" fontId="8" fillId="3" borderId="42" xfId="60" applyNumberFormat="1" applyFont="1" applyFill="1" applyBorder="1" applyAlignment="1" applyProtection="1">
      <alignment horizontal="center" vertical="center"/>
    </xf>
    <xf numFmtId="169" fontId="10" fillId="3" borderId="40" xfId="60" applyNumberFormat="1" applyFont="1" applyFill="1" applyBorder="1" applyAlignment="1" applyProtection="1">
      <alignment horizontal="center" vertical="center"/>
    </xf>
    <xf numFmtId="169" fontId="10" fillId="3" borderId="1" xfId="60" applyNumberFormat="1" applyFont="1" applyFill="1" applyBorder="1" applyAlignment="1" applyProtection="1">
      <alignment horizontal="center" vertical="center"/>
    </xf>
    <xf numFmtId="169" fontId="10" fillId="3" borderId="14" xfId="60" applyNumberFormat="1" applyFont="1" applyFill="1" applyBorder="1" applyAlignment="1" applyProtection="1">
      <alignment horizontal="center" vertical="center"/>
    </xf>
    <xf numFmtId="169" fontId="10" fillId="3" borderId="15" xfId="60" applyNumberFormat="1" applyFont="1" applyFill="1" applyBorder="1" applyAlignment="1" applyProtection="1">
      <alignment horizontal="center" vertical="center"/>
    </xf>
    <xf numFmtId="168" fontId="10" fillId="3" borderId="11" xfId="60" applyNumberFormat="1" applyFont="1" applyFill="1" applyBorder="1" applyAlignment="1" applyProtection="1">
      <alignment horizontal="center" vertical="center"/>
    </xf>
    <xf numFmtId="168" fontId="10" fillId="3" borderId="12" xfId="60" applyNumberFormat="1" applyFont="1" applyFill="1" applyBorder="1" applyAlignment="1" applyProtection="1">
      <alignment horizontal="center" vertical="center"/>
    </xf>
    <xf numFmtId="168" fontId="10" fillId="3" borderId="13" xfId="60" applyNumberFormat="1" applyFont="1" applyFill="1" applyBorder="1" applyAlignment="1" applyProtection="1">
      <alignment horizontal="center" vertical="center"/>
    </xf>
    <xf numFmtId="168" fontId="45" fillId="9" borderId="11" xfId="60" applyNumberFormat="1" applyFont="1" applyFill="1" applyBorder="1" applyAlignment="1" applyProtection="1">
      <alignment horizontal="center" vertical="center"/>
    </xf>
    <xf numFmtId="168" fontId="45" fillId="9" borderId="12" xfId="60" applyNumberFormat="1" applyFont="1" applyFill="1" applyBorder="1" applyAlignment="1" applyProtection="1">
      <alignment horizontal="center" vertical="center"/>
    </xf>
    <xf numFmtId="168" fontId="45" fillId="9" borderId="13" xfId="60" applyNumberFormat="1" applyFont="1" applyFill="1" applyBorder="1" applyAlignment="1" applyProtection="1">
      <alignment horizontal="center" vertical="center"/>
    </xf>
    <xf numFmtId="0" fontId="10" fillId="8" borderId="11" xfId="0" applyFont="1" applyFill="1" applyBorder="1" applyAlignment="1">
      <alignment horizontal="center" vertical="center"/>
    </xf>
    <xf numFmtId="0" fontId="10" fillId="8" borderId="13" xfId="0" applyFont="1" applyFill="1" applyBorder="1" applyAlignment="1">
      <alignment horizontal="center" vertical="center"/>
    </xf>
    <xf numFmtId="168" fontId="34" fillId="3" borderId="11" xfId="60" applyNumberFormat="1" applyFont="1" applyFill="1" applyBorder="1" applyAlignment="1" applyProtection="1">
      <alignment horizontal="center" vertical="center" wrapText="1"/>
    </xf>
    <xf numFmtId="168" fontId="34" fillId="3" borderId="12" xfId="60" applyNumberFormat="1" applyFont="1" applyFill="1" applyBorder="1" applyAlignment="1" applyProtection="1">
      <alignment horizontal="center" vertical="center" wrapText="1"/>
    </xf>
    <xf numFmtId="168" fontId="34" fillId="3" borderId="13" xfId="60" applyNumberFormat="1" applyFont="1" applyFill="1" applyBorder="1" applyAlignment="1" applyProtection="1">
      <alignment horizontal="center" vertical="center" wrapText="1"/>
    </xf>
    <xf numFmtId="167" fontId="10" fillId="3" borderId="3" xfId="0" applyNumberFormat="1" applyFont="1" applyFill="1" applyBorder="1" applyAlignment="1">
      <alignment horizontal="center" vertical="center"/>
    </xf>
    <xf numFmtId="167" fontId="10" fillId="3" borderId="4" xfId="0" applyNumberFormat="1" applyFont="1" applyFill="1" applyBorder="1" applyAlignment="1">
      <alignment horizontal="center" vertical="center"/>
    </xf>
    <xf numFmtId="167" fontId="10" fillId="3" borderId="5" xfId="0" applyNumberFormat="1" applyFont="1" applyFill="1" applyBorder="1" applyAlignment="1">
      <alignment horizontal="center" vertical="center"/>
    </xf>
    <xf numFmtId="167" fontId="10" fillId="3" borderId="6" xfId="0" applyNumberFormat="1" applyFont="1" applyFill="1" applyBorder="1" applyAlignment="1">
      <alignment horizontal="center" vertical="center"/>
    </xf>
    <xf numFmtId="167" fontId="10" fillId="3" borderId="1" xfId="0" applyNumberFormat="1" applyFont="1" applyFill="1" applyBorder="1" applyAlignment="1">
      <alignment horizontal="center" vertical="center"/>
    </xf>
    <xf numFmtId="167" fontId="10" fillId="3" borderId="7" xfId="0" applyNumberFormat="1" applyFont="1" applyFill="1" applyBorder="1" applyAlignment="1">
      <alignment horizontal="center" vertical="center"/>
    </xf>
    <xf numFmtId="1" fontId="12" fillId="3" borderId="25" xfId="0" applyNumberFormat="1" applyFont="1" applyFill="1" applyBorder="1" applyAlignment="1">
      <alignment horizontal="center" vertical="center"/>
    </xf>
    <xf numFmtId="1" fontId="12" fillId="3" borderId="16" xfId="0" applyNumberFormat="1" applyFont="1" applyFill="1" applyBorder="1" applyAlignment="1">
      <alignment horizontal="center" vertical="center"/>
    </xf>
    <xf numFmtId="0" fontId="8" fillId="3" borderId="25" xfId="0" applyFont="1" applyFill="1" applyBorder="1" applyAlignment="1">
      <alignment horizontal="center" vertical="center" wrapText="1"/>
    </xf>
    <xf numFmtId="0" fontId="8" fillId="3" borderId="16" xfId="0" applyFont="1" applyFill="1" applyBorder="1" applyAlignment="1">
      <alignment horizontal="center" vertical="center" wrapText="1"/>
    </xf>
    <xf numFmtId="4" fontId="10" fillId="3" borderId="7" xfId="60" applyNumberFormat="1" applyFont="1" applyFill="1" applyBorder="1" applyAlignment="1" applyProtection="1">
      <alignment horizontal="center" vertical="center"/>
    </xf>
    <xf numFmtId="4" fontId="10" fillId="3" borderId="24" xfId="60" applyNumberFormat="1" applyFont="1" applyFill="1" applyBorder="1" applyAlignment="1" applyProtection="1">
      <alignment horizontal="center" vertical="center"/>
    </xf>
    <xf numFmtId="10" fontId="10" fillId="5" borderId="28" xfId="60" applyNumberFormat="1" applyFont="1" applyFill="1" applyBorder="1" applyAlignment="1" applyProtection="1">
      <alignment horizontal="center" vertical="center"/>
    </xf>
    <xf numFmtId="10" fontId="10" fillId="5" borderId="20" xfId="60" applyNumberFormat="1" applyFont="1" applyFill="1" applyBorder="1" applyAlignment="1" applyProtection="1">
      <alignment horizontal="center" vertical="center"/>
    </xf>
    <xf numFmtId="168" fontId="8" fillId="9" borderId="36" xfId="60" applyNumberFormat="1" applyFont="1" applyFill="1" applyBorder="1" applyAlignment="1" applyProtection="1">
      <alignment horizontal="center" vertical="center"/>
    </xf>
    <xf numFmtId="168" fontId="8" fillId="9" borderId="43" xfId="60" applyNumberFormat="1" applyFont="1" applyFill="1" applyBorder="1" applyAlignment="1" applyProtection="1">
      <alignment horizontal="center" vertical="center"/>
    </xf>
    <xf numFmtId="168" fontId="8" fillId="9" borderId="38" xfId="60" applyNumberFormat="1" applyFont="1" applyFill="1" applyBorder="1" applyAlignment="1" applyProtection="1">
      <alignment horizontal="center" vertical="center"/>
    </xf>
    <xf numFmtId="169" fontId="8" fillId="9" borderId="31" xfId="60" applyNumberFormat="1" applyFont="1" applyFill="1" applyBorder="1" applyAlignment="1" applyProtection="1">
      <alignment horizontal="center" vertical="center"/>
    </xf>
    <xf numFmtId="169" fontId="8" fillId="9" borderId="26" xfId="60" applyNumberFormat="1" applyFont="1" applyFill="1" applyBorder="1" applyAlignment="1" applyProtection="1">
      <alignment horizontal="center" vertical="center"/>
    </xf>
    <xf numFmtId="169" fontId="8" fillId="9" borderId="44" xfId="60" applyNumberFormat="1" applyFont="1" applyFill="1" applyBorder="1" applyAlignment="1" applyProtection="1">
      <alignment horizontal="center" vertical="center"/>
    </xf>
    <xf numFmtId="1" fontId="51" fillId="3" borderId="27" xfId="0" applyNumberFormat="1" applyFont="1" applyFill="1" applyBorder="1" applyAlignment="1">
      <alignment horizontal="center" vertical="center"/>
    </xf>
    <xf numFmtId="1" fontId="51" fillId="3" borderId="23" xfId="0" applyNumberFormat="1" applyFont="1" applyFill="1" applyBorder="1" applyAlignment="1">
      <alignment horizontal="center" vertical="center"/>
    </xf>
    <xf numFmtId="1" fontId="51" fillId="3" borderId="25" xfId="0" applyNumberFormat="1" applyFont="1" applyFill="1" applyBorder="1" applyAlignment="1">
      <alignment horizontal="center" vertical="center"/>
    </xf>
    <xf numFmtId="0" fontId="45" fillId="3" borderId="27" xfId="0" applyFont="1" applyFill="1" applyBorder="1" applyAlignment="1">
      <alignment horizontal="center" vertical="center" wrapText="1"/>
    </xf>
    <xf numFmtId="0" fontId="45" fillId="3" borderId="23" xfId="0" applyFont="1" applyFill="1" applyBorder="1" applyAlignment="1">
      <alignment horizontal="center" vertical="center" wrapText="1"/>
    </xf>
    <xf numFmtId="0" fontId="45" fillId="3" borderId="25" xfId="0" applyFont="1" applyFill="1" applyBorder="1" applyAlignment="1">
      <alignment horizontal="center" vertical="center" wrapText="1"/>
    </xf>
    <xf numFmtId="169" fontId="34" fillId="3" borderId="27" xfId="60" applyNumberFormat="1" applyFont="1" applyFill="1" applyBorder="1" applyAlignment="1" applyProtection="1">
      <alignment horizontal="center" vertical="center"/>
    </xf>
    <xf numFmtId="169" fontId="34" fillId="3" borderId="23" xfId="60" applyNumberFormat="1" applyFont="1" applyFill="1" applyBorder="1" applyAlignment="1" applyProtection="1">
      <alignment horizontal="center" vertical="center"/>
    </xf>
    <xf numFmtId="169" fontId="34" fillId="3" borderId="25" xfId="60" applyNumberFormat="1" applyFont="1" applyFill="1" applyBorder="1" applyAlignment="1" applyProtection="1">
      <alignment horizontal="center" vertical="center"/>
    </xf>
    <xf numFmtId="10" fontId="34" fillId="5" borderId="18" xfId="60" applyNumberFormat="1" applyFont="1" applyFill="1" applyBorder="1" applyAlignment="1" applyProtection="1">
      <alignment horizontal="center" vertical="center"/>
    </xf>
    <xf numFmtId="10" fontId="34" fillId="5" borderId="20" xfId="60" applyNumberFormat="1" applyFont="1" applyFill="1" applyBorder="1" applyAlignment="1" applyProtection="1">
      <alignment horizontal="center" vertical="center"/>
    </xf>
    <xf numFmtId="10" fontId="34" fillId="5" borderId="22" xfId="60" applyNumberFormat="1" applyFont="1" applyFill="1" applyBorder="1" applyAlignment="1" applyProtection="1">
      <alignment horizontal="center" vertical="center"/>
    </xf>
    <xf numFmtId="0" fontId="34" fillId="8" borderId="32" xfId="0" applyFont="1" applyFill="1" applyBorder="1" applyAlignment="1">
      <alignment horizontal="center" vertical="center"/>
    </xf>
    <xf numFmtId="0" fontId="34" fillId="8" borderId="17" xfId="0" applyFont="1" applyFill="1" applyBorder="1" applyAlignment="1">
      <alignment horizontal="center" vertical="center"/>
    </xf>
    <xf numFmtId="1" fontId="51" fillId="3" borderId="16" xfId="0" applyNumberFormat="1" applyFont="1" applyFill="1" applyBorder="1" applyAlignment="1">
      <alignment horizontal="center" vertical="center"/>
    </xf>
    <xf numFmtId="4" fontId="34" fillId="3" borderId="16" xfId="0" applyNumberFormat="1" applyFont="1" applyFill="1" applyBorder="1" applyAlignment="1">
      <alignment horizontal="center" vertical="center" wrapText="1"/>
    </xf>
    <xf numFmtId="0" fontId="34" fillId="3" borderId="16" xfId="0" applyFont="1" applyFill="1" applyBorder="1" applyAlignment="1">
      <alignment horizontal="center" vertical="center" wrapText="1"/>
    </xf>
    <xf numFmtId="0" fontId="26" fillId="3" borderId="16" xfId="0" applyFont="1" applyFill="1" applyBorder="1" applyAlignment="1">
      <alignment horizontal="center" vertical="center" wrapText="1"/>
    </xf>
    <xf numFmtId="169" fontId="34" fillId="3" borderId="17" xfId="60" applyNumberFormat="1" applyFont="1" applyFill="1" applyBorder="1" applyAlignment="1" applyProtection="1">
      <alignment horizontal="center" vertical="center"/>
    </xf>
    <xf numFmtId="169" fontId="34" fillId="3" borderId="19" xfId="60" applyNumberFormat="1" applyFont="1" applyFill="1" applyBorder="1" applyAlignment="1" applyProtection="1">
      <alignment horizontal="center" vertical="center"/>
    </xf>
    <xf numFmtId="169" fontId="34" fillId="3" borderId="29" xfId="60" applyNumberFormat="1" applyFont="1" applyFill="1" applyBorder="1" applyAlignment="1" applyProtection="1">
      <alignment horizontal="center" vertical="center"/>
    </xf>
    <xf numFmtId="10" fontId="34" fillId="5" borderId="32" xfId="60" applyNumberFormat="1" applyFont="1" applyFill="1" applyBorder="1" applyAlignment="1" applyProtection="1">
      <alignment horizontal="center" vertical="center"/>
    </xf>
    <xf numFmtId="10" fontId="34" fillId="5" borderId="33" xfId="60" applyNumberFormat="1" applyFont="1" applyFill="1" applyBorder="1" applyAlignment="1" applyProtection="1">
      <alignment horizontal="center" vertical="center"/>
    </xf>
    <xf numFmtId="10" fontId="34" fillId="5" borderId="36" xfId="60" applyNumberFormat="1" applyFont="1" applyFill="1" applyBorder="1" applyAlignment="1" applyProtection="1">
      <alignment horizontal="center" vertical="center"/>
    </xf>
    <xf numFmtId="0" fontId="26" fillId="3" borderId="27" xfId="0" applyFont="1" applyFill="1" applyBorder="1" applyAlignment="1">
      <alignment horizontal="center" vertical="center" wrapText="1"/>
    </xf>
    <xf numFmtId="169" fontId="34" fillId="3" borderId="21" xfId="60" applyNumberFormat="1" applyFont="1" applyFill="1" applyBorder="1" applyAlignment="1" applyProtection="1">
      <alignment horizontal="center" vertical="center"/>
    </xf>
    <xf numFmtId="0" fontId="5" fillId="0" borderId="4" xfId="0" applyFont="1" applyBorder="1" applyAlignment="1">
      <alignment horizontal="center"/>
    </xf>
    <xf numFmtId="0" fontId="34" fillId="3" borderId="25" xfId="0" applyFont="1" applyFill="1" applyBorder="1" applyAlignment="1">
      <alignment horizontal="center" vertical="center" wrapText="1"/>
    </xf>
    <xf numFmtId="0" fontId="34" fillId="3" borderId="27" xfId="0" applyFont="1" applyFill="1" applyBorder="1" applyAlignment="1">
      <alignment horizontal="center" vertical="center" wrapText="1"/>
    </xf>
    <xf numFmtId="169" fontId="34" fillId="3" borderId="24" xfId="60" applyNumberFormat="1" applyFont="1" applyFill="1" applyBorder="1" applyAlignment="1" applyProtection="1">
      <alignment horizontal="center" vertical="center"/>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167" fontId="34" fillId="3" borderId="3" xfId="0" applyNumberFormat="1" applyFont="1" applyFill="1" applyBorder="1" applyAlignment="1">
      <alignment horizontal="center" vertical="center"/>
    </xf>
    <xf numFmtId="167" fontId="34" fillId="3" borderId="4" xfId="0" applyNumberFormat="1" applyFont="1" applyFill="1" applyBorder="1" applyAlignment="1">
      <alignment horizontal="center" vertical="center"/>
    </xf>
    <xf numFmtId="167" fontId="34" fillId="3" borderId="5" xfId="0" applyNumberFormat="1" applyFont="1" applyFill="1" applyBorder="1" applyAlignment="1">
      <alignment horizontal="center" vertical="center"/>
    </xf>
    <xf numFmtId="167" fontId="34" fillId="3" borderId="8" xfId="0" applyNumberFormat="1" applyFont="1" applyFill="1" applyBorder="1" applyAlignment="1">
      <alignment horizontal="center" vertical="center"/>
    </xf>
    <xf numFmtId="167" fontId="34" fillId="3" borderId="9" xfId="0" applyNumberFormat="1" applyFont="1" applyFill="1" applyBorder="1" applyAlignment="1">
      <alignment horizontal="center" vertical="center"/>
    </xf>
    <xf numFmtId="167" fontId="34" fillId="3" borderId="10" xfId="0" applyNumberFormat="1" applyFont="1" applyFill="1" applyBorder="1" applyAlignment="1">
      <alignment horizontal="center" vertical="center"/>
    </xf>
    <xf numFmtId="168" fontId="11" fillId="3" borderId="11" xfId="60" applyNumberFormat="1" applyFont="1" applyFill="1" applyBorder="1" applyAlignment="1" applyProtection="1">
      <alignment horizontal="center" vertical="center"/>
    </xf>
    <xf numFmtId="168" fontId="11" fillId="3" borderId="12" xfId="60" applyNumberFormat="1" applyFont="1" applyFill="1" applyBorder="1" applyAlignment="1" applyProtection="1">
      <alignment horizontal="center" vertical="center"/>
    </xf>
    <xf numFmtId="168" fontId="11" fillId="3" borderId="13" xfId="60" applyNumberFormat="1" applyFont="1" applyFill="1" applyBorder="1" applyAlignment="1" applyProtection="1">
      <alignment horizontal="center" vertical="center"/>
    </xf>
  </cellXfs>
  <cellStyles count="67">
    <cellStyle name="Moeda" xfId="62" builtinId="4"/>
    <cellStyle name="Normal" xfId="0" builtinId="0"/>
    <cellStyle name="Normal 10" xfId="9" xr:uid="{AB699885-99C2-410F-8E1C-DC4F9F5D8A10}"/>
    <cellStyle name="Normal 11" xfId="10" xr:uid="{FFEB9C85-D74A-4071-A565-901A44DE74E1}"/>
    <cellStyle name="Normal 12" xfId="11" xr:uid="{86AAC411-3D50-425A-9F25-632678D437E4}"/>
    <cellStyle name="Normal 13" xfId="12" xr:uid="{428D9D35-955B-4A48-95B1-4CAA3DB0CA60}"/>
    <cellStyle name="Normal 14" xfId="13" xr:uid="{FA4D2575-9808-46D9-A02C-80E795D2F0C9}"/>
    <cellStyle name="Normal 15" xfId="14" xr:uid="{7FE707B0-379D-40E2-A485-4985EE9C72EF}"/>
    <cellStyle name="Normal 16" xfId="15" xr:uid="{0898E89C-6CC2-4FC1-91D8-451B4C24B322}"/>
    <cellStyle name="Normal 16 2" xfId="66" xr:uid="{10F7A5CB-5C89-4E23-A14A-22B944975989}"/>
    <cellStyle name="Normal 17" xfId="16" xr:uid="{C10BA409-0192-44F2-AF6B-76F0C6D59574}"/>
    <cellStyle name="Normal 18" xfId="17" xr:uid="{5C5E0C02-188B-4603-9567-6CA57985BF85}"/>
    <cellStyle name="Normal 19" xfId="18" xr:uid="{88DB3511-9FD6-4708-84AA-FB79E1FB2B54}"/>
    <cellStyle name="Normal 2" xfId="1" xr:uid="{2BA98ACB-F73E-4B0C-829F-5B7D664D2529}"/>
    <cellStyle name="Normal 2 3 2" xfId="64" xr:uid="{A29F46CB-E806-4D1A-9669-6B4534069219}"/>
    <cellStyle name="Normal 20" xfId="19" xr:uid="{8B438AA3-BF12-481C-BA09-E34278810250}"/>
    <cellStyle name="Normal 21" xfId="20" xr:uid="{EFE2C8D0-0CD6-42AD-8062-C82A9AA53382}"/>
    <cellStyle name="Normal 22" xfId="21" xr:uid="{D3736C98-0285-44D2-96CB-C9E730D8D7F7}"/>
    <cellStyle name="Normal 23" xfId="22" xr:uid="{64C7D921-564D-4F64-A721-F11D1A3226E2}"/>
    <cellStyle name="Normal 24" xfId="23" xr:uid="{D620C97C-12AC-450F-BD56-8C8715DB485D}"/>
    <cellStyle name="Normal 25" xfId="24" xr:uid="{2171AEC8-397F-4DE3-8683-784E9D8EA278}"/>
    <cellStyle name="Normal 26" xfId="25" xr:uid="{8DCA7167-0A34-442F-A53C-92F9C5E9DE65}"/>
    <cellStyle name="Normal 27" xfId="26" xr:uid="{209D0E85-CD13-4B25-8B53-29426C6E462F}"/>
    <cellStyle name="Normal 28" xfId="27" xr:uid="{FA8656EC-243F-47DE-A1A5-1CA74E0FC457}"/>
    <cellStyle name="Normal 29" xfId="32" xr:uid="{CF9C027D-CDD1-4424-8218-289CEF695407}"/>
    <cellStyle name="Normal 3" xfId="2" xr:uid="{81C3B396-1F1C-4C05-8764-89D0956E20EB}"/>
    <cellStyle name="Normal 30" xfId="33" xr:uid="{8C0F2474-6E71-4034-BB84-08DE9DD7E7F7}"/>
    <cellStyle name="Normal 31" xfId="34" xr:uid="{74A61B18-5411-4571-81F6-E7DD00A8BA72}"/>
    <cellStyle name="Normal 32" xfId="35" xr:uid="{A4953C7F-1F49-456B-A222-DF5C01BE4E68}"/>
    <cellStyle name="Normal 33" xfId="36" xr:uid="{F76055CD-DCEB-473B-9430-0D134EDAA266}"/>
    <cellStyle name="Normal 34" xfId="37" xr:uid="{37DE7175-5154-4149-9603-CB2E4B87FF05}"/>
    <cellStyle name="Normal 35" xfId="38" xr:uid="{831ED746-547F-48BC-9D1E-6E041F0E7439}"/>
    <cellStyle name="Normal 36" xfId="39" xr:uid="{6621EBDF-2C97-452D-BE7F-67620B66DDFF}"/>
    <cellStyle name="Normal 37" xfId="40" xr:uid="{4C4B7376-FD09-4F17-9FEF-B8163248381C}"/>
    <cellStyle name="Normal 38" xfId="41" xr:uid="{EE37A53E-1A68-44D5-BDB3-4E6B49DEE84F}"/>
    <cellStyle name="Normal 39" xfId="42" xr:uid="{C44C591B-C528-420F-9014-BDA22F01BF68}"/>
    <cellStyle name="Normal 4" xfId="3" xr:uid="{7563C58F-9379-4D20-B4AD-231503220C4B}"/>
    <cellStyle name="Normal 4 2" xfId="63" xr:uid="{333A12F5-EC7A-4EA4-B79A-B263F879901C}"/>
    <cellStyle name="Normal 40" xfId="43" xr:uid="{1808A114-EE7B-426F-9DF7-544A846F09F6}"/>
    <cellStyle name="Normal 41" xfId="44" xr:uid="{4B02ACEA-C44D-4164-B11A-EE3205A4C47B}"/>
    <cellStyle name="Normal 42" xfId="45" xr:uid="{8C8D5BD9-D970-49A1-B95B-61E50993B0FF}"/>
    <cellStyle name="Normal 43" xfId="46" xr:uid="{3E4BF0A4-A28E-41E4-933F-0BFF8B3CF803}"/>
    <cellStyle name="Normal 44" xfId="47" xr:uid="{8ACBBA5F-261C-4000-A182-70CA6F4A283C}"/>
    <cellStyle name="Normal 45" xfId="48" xr:uid="{59E841CA-9A98-4A3E-AA1F-780AFDFE93F8}"/>
    <cellStyle name="Normal 46" xfId="49" xr:uid="{8717EC34-B344-4CD1-8356-F9524F42C05A}"/>
    <cellStyle name="Normal 47" xfId="50" xr:uid="{5D6AEE64-8400-4A3A-997B-0D1A0D8B8A62}"/>
    <cellStyle name="Normal 48" xfId="51" xr:uid="{EFA9D414-DFB0-4D3B-AF8C-BF3A89AF995C}"/>
    <cellStyle name="Normal 49" xfId="52" xr:uid="{8BF87B9B-132F-4EC9-B81A-29DE7656F6C9}"/>
    <cellStyle name="Normal 5" xfId="4" xr:uid="{FF175DD7-55C8-4B2A-9C99-38F5A63569C6}"/>
    <cellStyle name="Normal 50" xfId="53" xr:uid="{A2A4E44E-155D-46C1-8E32-FFD00BB17C0A}"/>
    <cellStyle name="Normal 51" xfId="54" xr:uid="{3C2DAEF0-D4AA-410F-9907-AD618414F3DC}"/>
    <cellStyle name="Normal 52" xfId="55" xr:uid="{29112974-98D2-4B53-ACEA-E7BF8404C91D}"/>
    <cellStyle name="Normal 53" xfId="56" xr:uid="{86D70367-5018-4C35-AEA0-E3FC93C4D04C}"/>
    <cellStyle name="Normal 54" xfId="57" xr:uid="{15694996-D9B1-4046-96CB-37B4BCBCA1C0}"/>
    <cellStyle name="Normal 55" xfId="58" xr:uid="{6284A01C-609D-4E31-B0D7-5E6FE02EBDA9}"/>
    <cellStyle name="Normal 57" xfId="59" xr:uid="{3708A80C-6EA1-441A-AFE8-6E2F6CB1FAB8}"/>
    <cellStyle name="Normal 6" xfId="5" xr:uid="{B4C2648C-D00C-41DF-B5DA-63B3F5B917F0}"/>
    <cellStyle name="Normal 7" xfId="6" xr:uid="{42DAB58E-4B40-45E6-83DF-BAE7E5884A9B}"/>
    <cellStyle name="Normal 8" xfId="7" xr:uid="{22FBA5F1-B146-4AAE-B50C-BFD49C881CF1}"/>
    <cellStyle name="Normal 9" xfId="8" xr:uid="{8F7C5B27-7D22-4DF8-B2EF-28CE44D712F1}"/>
    <cellStyle name="Porcentagem" xfId="61" builtinId="5"/>
    <cellStyle name="Porcentagem 2" xfId="31" xr:uid="{1897D09E-94A8-4644-A716-0FE4BE98A1D5}"/>
    <cellStyle name="Porcentagem 3 5" xfId="65" xr:uid="{C1C3DFF0-A426-47B0-AA15-F5CA9A4CB42C}"/>
    <cellStyle name="Vírgula" xfId="60" builtinId="3"/>
    <cellStyle name="Vírgula 2" xfId="28" xr:uid="{B59DBBA5-4456-4EBF-AC1E-5D4255637758}"/>
    <cellStyle name="Vírgula 2 2" xfId="30" xr:uid="{D3B6D128-ECC5-42EB-A551-7F34CE45DCDD}"/>
    <cellStyle name="Vírgula 4" xfId="29" xr:uid="{311EA7C6-18B6-463E-9F87-B0B20B0199D6}"/>
  </cellStyles>
  <dxfs count="1">
    <dxf>
      <fill>
        <patternFill>
          <bgColor indexed="8"/>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216195</xdr:colOff>
      <xdr:row>562</xdr:row>
      <xdr:rowOff>54172</xdr:rowOff>
    </xdr:from>
    <xdr:to>
      <xdr:col>3</xdr:col>
      <xdr:colOff>3295650</xdr:colOff>
      <xdr:row>566</xdr:row>
      <xdr:rowOff>34962</xdr:rowOff>
    </xdr:to>
    <xdr:sp macro="" textlink="">
      <xdr:nvSpPr>
        <xdr:cNvPr id="3" name="CaixaDeTexto 2">
          <a:extLst>
            <a:ext uri="{FF2B5EF4-FFF2-40B4-BE49-F238E27FC236}">
              <a16:creationId xmlns:a16="http://schemas.microsoft.com/office/drawing/2014/main" id="{E694971B-A154-460F-9D8F-DD0D1C03AEE8}"/>
            </a:ext>
          </a:extLst>
        </xdr:cNvPr>
        <xdr:cNvSpPr txBox="1"/>
      </xdr:nvSpPr>
      <xdr:spPr>
        <a:xfrm>
          <a:off x="1940220" y="209099347"/>
          <a:ext cx="3079455" cy="6665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CLÁUDIO JOSÉ ALCÂNTARA PINTO </a:t>
          </a:r>
          <a:r>
            <a:rPr lang="pt-BR" sz="1200"/>
            <a:t>Eng. Civil CREA:</a:t>
          </a:r>
          <a:r>
            <a:rPr lang="pt-BR" sz="1200" baseline="0"/>
            <a:t> 44589D/MG                                     Responsável Técnico</a:t>
          </a:r>
          <a:endParaRPr lang="pt-BR" sz="1200"/>
        </a:p>
      </xdr:txBody>
    </xdr:sp>
    <xdr:clientData/>
  </xdr:twoCellAnchor>
  <xdr:twoCellAnchor>
    <xdr:from>
      <xdr:col>4</xdr:col>
      <xdr:colOff>419453</xdr:colOff>
      <xdr:row>562</xdr:row>
      <xdr:rowOff>29662</xdr:rowOff>
    </xdr:from>
    <xdr:to>
      <xdr:col>8</xdr:col>
      <xdr:colOff>1046182</xdr:colOff>
      <xdr:row>566</xdr:row>
      <xdr:rowOff>144669</xdr:rowOff>
    </xdr:to>
    <xdr:sp macro="" textlink="">
      <xdr:nvSpPr>
        <xdr:cNvPr id="4" name="CaixaDeTexto 3">
          <a:extLst>
            <a:ext uri="{FF2B5EF4-FFF2-40B4-BE49-F238E27FC236}">
              <a16:creationId xmlns:a16="http://schemas.microsoft.com/office/drawing/2014/main" id="{E61DA866-0253-4770-A8AB-C1CAE5B14B78}"/>
            </a:ext>
          </a:extLst>
        </xdr:cNvPr>
        <xdr:cNvSpPr txBox="1"/>
      </xdr:nvSpPr>
      <xdr:spPr>
        <a:xfrm>
          <a:off x="7467953" y="209074837"/>
          <a:ext cx="4370054" cy="8008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CONSTRUSERV SERVIÇOS E CONSTRUÇÕES LTDA      </a:t>
          </a:r>
          <a:r>
            <a:rPr lang="pt-BR" sz="1200"/>
            <a:t>Adilson Luiz Orio - Diretor Presidente                                                                                                       CNJP : 07.329.932/000121       </a:t>
          </a:r>
        </a:p>
      </xdr:txBody>
    </xdr:sp>
    <xdr:clientData/>
  </xdr:twoCellAnchor>
  <xdr:twoCellAnchor editAs="oneCell">
    <xdr:from>
      <xdr:col>1</xdr:col>
      <xdr:colOff>426720</xdr:colOff>
      <xdr:row>0</xdr:row>
      <xdr:rowOff>53340</xdr:rowOff>
    </xdr:from>
    <xdr:to>
      <xdr:col>3</xdr:col>
      <xdr:colOff>4479290</xdr:colOff>
      <xdr:row>2</xdr:row>
      <xdr:rowOff>434489</xdr:rowOff>
    </xdr:to>
    <xdr:pic>
      <xdr:nvPicPr>
        <xdr:cNvPr id="5" name="Imagem 4">
          <a:extLst>
            <a:ext uri="{FF2B5EF4-FFF2-40B4-BE49-F238E27FC236}">
              <a16:creationId xmlns:a16="http://schemas.microsoft.com/office/drawing/2014/main" id="{25187F0D-2239-48BF-B8B5-99C091D16D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 y="53340"/>
          <a:ext cx="5481320" cy="1040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70338</xdr:colOff>
      <xdr:row>0</xdr:row>
      <xdr:rowOff>117231</xdr:rowOff>
    </xdr:from>
    <xdr:to>
      <xdr:col>2</xdr:col>
      <xdr:colOff>746467</xdr:colOff>
      <xdr:row>3</xdr:row>
      <xdr:rowOff>517868</xdr:rowOff>
    </xdr:to>
    <xdr:pic>
      <xdr:nvPicPr>
        <xdr:cNvPr id="4" name="Imagem 3">
          <a:extLst>
            <a:ext uri="{FF2B5EF4-FFF2-40B4-BE49-F238E27FC236}">
              <a16:creationId xmlns:a16="http://schemas.microsoft.com/office/drawing/2014/main" id="{28134554-16EE-46B1-95CB-DF5945500C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8" y="117231"/>
          <a:ext cx="4472354" cy="931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2649221</xdr:colOff>
      <xdr:row>95</xdr:row>
      <xdr:rowOff>162561</xdr:rowOff>
    </xdr:from>
    <xdr:to>
      <xdr:col>4</xdr:col>
      <xdr:colOff>533400</xdr:colOff>
      <xdr:row>99</xdr:row>
      <xdr:rowOff>20321</xdr:rowOff>
    </xdr:to>
    <xdr:sp macro="" textlink="">
      <xdr:nvSpPr>
        <xdr:cNvPr id="5" name="CaixaDeTexto 4">
          <a:extLst>
            <a:ext uri="{FF2B5EF4-FFF2-40B4-BE49-F238E27FC236}">
              <a16:creationId xmlns:a16="http://schemas.microsoft.com/office/drawing/2014/main" id="{F49C7D05-0E44-4DF5-B9DE-E13958C0FE1B}"/>
            </a:ext>
          </a:extLst>
        </xdr:cNvPr>
        <xdr:cNvSpPr txBox="1"/>
      </xdr:nvSpPr>
      <xdr:spPr>
        <a:xfrm>
          <a:off x="3258821" y="18305781"/>
          <a:ext cx="2745739" cy="589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50" b="1">
              <a:latin typeface="Arial" panose="020B0604020202020204" pitchFamily="34" charset="0"/>
              <a:cs typeface="Arial" panose="020B0604020202020204" pitchFamily="34" charset="0"/>
            </a:rPr>
            <a:t>CLÁUDIO JOSÉ ALCÂNTARA PINTO </a:t>
          </a:r>
          <a:r>
            <a:rPr lang="pt-BR" sz="1050"/>
            <a:t>Eng. Civil CREA:</a:t>
          </a:r>
          <a:r>
            <a:rPr lang="pt-BR" sz="1050" baseline="0"/>
            <a:t> 44589D/MG                                     Responsável Técnico</a:t>
          </a:r>
          <a:endParaRPr lang="pt-BR" sz="1050"/>
        </a:p>
      </xdr:txBody>
    </xdr:sp>
    <xdr:clientData/>
  </xdr:twoCellAnchor>
  <xdr:twoCellAnchor>
    <xdr:from>
      <xdr:col>6</xdr:col>
      <xdr:colOff>785495</xdr:colOff>
      <xdr:row>96</xdr:row>
      <xdr:rowOff>43180</xdr:rowOff>
    </xdr:from>
    <xdr:to>
      <xdr:col>9</xdr:col>
      <xdr:colOff>850900</xdr:colOff>
      <xdr:row>99</xdr:row>
      <xdr:rowOff>83819</xdr:rowOff>
    </xdr:to>
    <xdr:sp macro="" textlink="">
      <xdr:nvSpPr>
        <xdr:cNvPr id="6" name="CaixaDeTexto 5">
          <a:extLst>
            <a:ext uri="{FF2B5EF4-FFF2-40B4-BE49-F238E27FC236}">
              <a16:creationId xmlns:a16="http://schemas.microsoft.com/office/drawing/2014/main" id="{F8EDB8EA-2996-43CB-80C8-7A7F5B543B01}"/>
            </a:ext>
          </a:extLst>
        </xdr:cNvPr>
        <xdr:cNvSpPr txBox="1"/>
      </xdr:nvSpPr>
      <xdr:spPr>
        <a:xfrm>
          <a:off x="8466455" y="18369280"/>
          <a:ext cx="3380105" cy="5892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latin typeface="Arial" panose="020B0604020202020204" pitchFamily="34" charset="0"/>
              <a:cs typeface="Arial" panose="020B0604020202020204" pitchFamily="34" charset="0"/>
            </a:rPr>
            <a:t>CONSTRUSERV SERVIÇOS E CONSTRUÇÕES LTDA      </a:t>
          </a:r>
          <a:r>
            <a:rPr lang="pt-BR" sz="1000"/>
            <a:t>Adilson Luiz Orio - Diretor Presidente                                                                                                       CNJP : 07.329.932/000121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xdr:row>
      <xdr:rowOff>388620</xdr:rowOff>
    </xdr:from>
    <xdr:to>
      <xdr:col>6</xdr:col>
      <xdr:colOff>819151</xdr:colOff>
      <xdr:row>5</xdr:row>
      <xdr:rowOff>146564</xdr:rowOff>
    </xdr:to>
    <xdr:pic>
      <xdr:nvPicPr>
        <xdr:cNvPr id="3" name="Imagem 2">
          <a:extLst>
            <a:ext uri="{FF2B5EF4-FFF2-40B4-BE49-F238E27FC236}">
              <a16:creationId xmlns:a16="http://schemas.microsoft.com/office/drawing/2014/main" id="{69CD5682-DC2A-438B-A58D-792E4EB9F4DB}"/>
            </a:ext>
          </a:extLst>
        </xdr:cNvPr>
        <xdr:cNvPicPr>
          <a:picLocks noChangeAspect="1"/>
        </xdr:cNvPicPr>
      </xdr:nvPicPr>
      <xdr:blipFill>
        <a:blip xmlns:r="http://schemas.openxmlformats.org/officeDocument/2006/relationships" r:embed="rId1"/>
        <a:stretch>
          <a:fillRect/>
        </a:stretch>
      </xdr:blipFill>
      <xdr:spPr>
        <a:xfrm>
          <a:off x="1" y="1196340"/>
          <a:ext cx="9197340" cy="971429"/>
        </a:xfrm>
        <a:prstGeom prst="rect">
          <a:avLst/>
        </a:prstGeom>
      </xdr:spPr>
    </xdr:pic>
    <xdr:clientData/>
  </xdr:twoCellAnchor>
  <xdr:twoCellAnchor editAs="oneCell">
    <xdr:from>
      <xdr:col>0</xdr:col>
      <xdr:colOff>137160</xdr:colOff>
      <xdr:row>0</xdr:row>
      <xdr:rowOff>68580</xdr:rowOff>
    </xdr:from>
    <xdr:to>
      <xdr:col>2</xdr:col>
      <xdr:colOff>333375</xdr:colOff>
      <xdr:row>1</xdr:row>
      <xdr:rowOff>294154</xdr:rowOff>
    </xdr:to>
    <xdr:pic>
      <xdr:nvPicPr>
        <xdr:cNvPr id="4" name="Imagem 3">
          <a:extLst>
            <a:ext uri="{FF2B5EF4-FFF2-40B4-BE49-F238E27FC236}">
              <a16:creationId xmlns:a16="http://schemas.microsoft.com/office/drawing/2014/main" id="{A5989AC0-39CF-47F2-9A06-D8D6A3952B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160" y="68580"/>
          <a:ext cx="5486400" cy="1035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736260</xdr:colOff>
      <xdr:row>1591</xdr:row>
      <xdr:rowOff>149422</xdr:rowOff>
    </xdr:from>
    <xdr:to>
      <xdr:col>1</xdr:col>
      <xdr:colOff>2827020</xdr:colOff>
      <xdr:row>1595</xdr:row>
      <xdr:rowOff>126402</xdr:rowOff>
    </xdr:to>
    <xdr:sp macro="" textlink="">
      <xdr:nvSpPr>
        <xdr:cNvPr id="5" name="CaixaDeTexto 4">
          <a:extLst>
            <a:ext uri="{FF2B5EF4-FFF2-40B4-BE49-F238E27FC236}">
              <a16:creationId xmlns:a16="http://schemas.microsoft.com/office/drawing/2014/main" id="{3550D789-A9C5-4B94-9847-A55D25520D15}"/>
            </a:ext>
          </a:extLst>
        </xdr:cNvPr>
        <xdr:cNvSpPr txBox="1"/>
      </xdr:nvSpPr>
      <xdr:spPr>
        <a:xfrm>
          <a:off x="736260" y="411088402"/>
          <a:ext cx="3073740" cy="678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CLÁUDIO JOSÉ ALCÂNTARA PINTO </a:t>
          </a:r>
          <a:r>
            <a:rPr lang="pt-BR" sz="1200"/>
            <a:t>Eng. Civil CREA:</a:t>
          </a:r>
          <a:r>
            <a:rPr lang="pt-BR" sz="1200" baseline="0"/>
            <a:t> 44589D/MG                                     Responsável Técnico</a:t>
          </a:r>
          <a:endParaRPr lang="pt-BR" sz="1200"/>
        </a:p>
      </xdr:txBody>
    </xdr:sp>
    <xdr:clientData/>
  </xdr:twoCellAnchor>
  <xdr:twoCellAnchor>
    <xdr:from>
      <xdr:col>1</xdr:col>
      <xdr:colOff>3642713</xdr:colOff>
      <xdr:row>1591</xdr:row>
      <xdr:rowOff>100147</xdr:rowOff>
    </xdr:from>
    <xdr:to>
      <xdr:col>6</xdr:col>
      <xdr:colOff>457200</xdr:colOff>
      <xdr:row>1595</xdr:row>
      <xdr:rowOff>99060</xdr:rowOff>
    </xdr:to>
    <xdr:sp macro="" textlink="">
      <xdr:nvSpPr>
        <xdr:cNvPr id="6" name="CaixaDeTexto 5">
          <a:extLst>
            <a:ext uri="{FF2B5EF4-FFF2-40B4-BE49-F238E27FC236}">
              <a16:creationId xmlns:a16="http://schemas.microsoft.com/office/drawing/2014/main" id="{67F2E725-A032-410D-9B93-7999E71DBC8A}"/>
            </a:ext>
          </a:extLst>
        </xdr:cNvPr>
        <xdr:cNvSpPr txBox="1"/>
      </xdr:nvSpPr>
      <xdr:spPr>
        <a:xfrm>
          <a:off x="4625693" y="411039127"/>
          <a:ext cx="4205887" cy="6999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CONSTRUSERV SERVIÇOS E CONSTRUÇÕES LTDA      </a:t>
          </a:r>
          <a:r>
            <a:rPr lang="pt-BR" sz="1200"/>
            <a:t>Adilson Luiz Orio - Diretor Presidente                                                                                                       CNJP : 07.329.932/000121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68580</xdr:colOff>
      <xdr:row>1</xdr:row>
      <xdr:rowOff>45721</xdr:rowOff>
    </xdr:from>
    <xdr:to>
      <xdr:col>3</xdr:col>
      <xdr:colOff>2457450</xdr:colOff>
      <xdr:row>1</xdr:row>
      <xdr:rowOff>895351</xdr:rowOff>
    </xdr:to>
    <xdr:pic>
      <xdr:nvPicPr>
        <xdr:cNvPr id="3" name="Imagem 2">
          <a:extLst>
            <a:ext uri="{FF2B5EF4-FFF2-40B4-BE49-F238E27FC236}">
              <a16:creationId xmlns:a16="http://schemas.microsoft.com/office/drawing/2014/main" id="{1C11A2BF-6962-4662-A7C2-6BD968EB4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220981"/>
          <a:ext cx="482346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837860</xdr:colOff>
      <xdr:row>3585</xdr:row>
      <xdr:rowOff>107088</xdr:rowOff>
    </xdr:from>
    <xdr:to>
      <xdr:col>3</xdr:col>
      <xdr:colOff>2252134</xdr:colOff>
      <xdr:row>3589</xdr:row>
      <xdr:rowOff>84068</xdr:rowOff>
    </xdr:to>
    <xdr:sp macro="" textlink="">
      <xdr:nvSpPr>
        <xdr:cNvPr id="4" name="CaixaDeTexto 3">
          <a:extLst>
            <a:ext uri="{FF2B5EF4-FFF2-40B4-BE49-F238E27FC236}">
              <a16:creationId xmlns:a16="http://schemas.microsoft.com/office/drawing/2014/main" id="{827E8F90-C711-42A9-9029-ED8593C7CCD5}"/>
            </a:ext>
          </a:extLst>
        </xdr:cNvPr>
        <xdr:cNvSpPr txBox="1"/>
      </xdr:nvSpPr>
      <xdr:spPr>
        <a:xfrm>
          <a:off x="1599860" y="1169573888"/>
          <a:ext cx="3090674" cy="688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CLÁUDIO JOSÉ ALCÂNTARA PINTO </a:t>
          </a:r>
          <a:r>
            <a:rPr lang="pt-BR" sz="1200"/>
            <a:t>Eng. Civil CREA:</a:t>
          </a:r>
          <a:r>
            <a:rPr lang="pt-BR" sz="1200" baseline="0"/>
            <a:t> 44589D/MG                                     Responsável Técnico</a:t>
          </a:r>
          <a:endParaRPr lang="pt-BR" sz="1200"/>
        </a:p>
      </xdr:txBody>
    </xdr:sp>
    <xdr:clientData/>
  </xdr:twoCellAnchor>
  <xdr:twoCellAnchor>
    <xdr:from>
      <xdr:col>3</xdr:col>
      <xdr:colOff>3471333</xdr:colOff>
      <xdr:row>3585</xdr:row>
      <xdr:rowOff>100147</xdr:rowOff>
    </xdr:from>
    <xdr:to>
      <xdr:col>7</xdr:col>
      <xdr:colOff>457200</xdr:colOff>
      <xdr:row>3589</xdr:row>
      <xdr:rowOff>99060</xdr:rowOff>
    </xdr:to>
    <xdr:sp macro="" textlink="">
      <xdr:nvSpPr>
        <xdr:cNvPr id="5" name="CaixaDeTexto 4">
          <a:extLst>
            <a:ext uri="{FF2B5EF4-FFF2-40B4-BE49-F238E27FC236}">
              <a16:creationId xmlns:a16="http://schemas.microsoft.com/office/drawing/2014/main" id="{075D0DD3-10EA-40B9-9E15-163E8AC8EC4F}"/>
            </a:ext>
          </a:extLst>
        </xdr:cNvPr>
        <xdr:cNvSpPr txBox="1"/>
      </xdr:nvSpPr>
      <xdr:spPr>
        <a:xfrm>
          <a:off x="5909733" y="1169566947"/>
          <a:ext cx="4529667" cy="7101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CONSTRUSERV SERVIÇOS E CONSTRUÇÕES LTDA      </a:t>
          </a:r>
          <a:r>
            <a:rPr lang="pt-BR" sz="1200"/>
            <a:t>Adilson Luiz Orio - Diretor Presidente                                                                                                       CNJP : 07.329.932/000121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419100</xdr:colOff>
      <xdr:row>23</xdr:row>
      <xdr:rowOff>152400</xdr:rowOff>
    </xdr:from>
    <xdr:to>
      <xdr:col>6</xdr:col>
      <xdr:colOff>76200</xdr:colOff>
      <xdr:row>23</xdr:row>
      <xdr:rowOff>571500</xdr:rowOff>
    </xdr:to>
    <xdr:pic>
      <xdr:nvPicPr>
        <xdr:cNvPr id="2" name="Picture 1" descr="image001">
          <a:extLst>
            <a:ext uri="{FF2B5EF4-FFF2-40B4-BE49-F238E27FC236}">
              <a16:creationId xmlns:a16="http://schemas.microsoft.com/office/drawing/2014/main" id="{85993CA7-39CB-45B2-A5FE-B0FAB125D4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7380" y="4792980"/>
          <a:ext cx="209550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160020</xdr:colOff>
      <xdr:row>0</xdr:row>
      <xdr:rowOff>60960</xdr:rowOff>
    </xdr:from>
    <xdr:to>
      <xdr:col>5</xdr:col>
      <xdr:colOff>472440</xdr:colOff>
      <xdr:row>1</xdr:row>
      <xdr:rowOff>0</xdr:rowOff>
    </xdr:to>
    <xdr:pic>
      <xdr:nvPicPr>
        <xdr:cNvPr id="3" name="Imagem 2">
          <a:extLst>
            <a:ext uri="{FF2B5EF4-FFF2-40B4-BE49-F238E27FC236}">
              <a16:creationId xmlns:a16="http://schemas.microsoft.com/office/drawing/2014/main" id="{5C08AEE9-7DE0-486E-9C40-325270B073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020" y="60960"/>
          <a:ext cx="387096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35</xdr:row>
      <xdr:rowOff>172282</xdr:rowOff>
    </xdr:from>
    <xdr:to>
      <xdr:col>3</xdr:col>
      <xdr:colOff>635340</xdr:colOff>
      <xdr:row>39</xdr:row>
      <xdr:rowOff>149262</xdr:rowOff>
    </xdr:to>
    <xdr:sp macro="" textlink="">
      <xdr:nvSpPr>
        <xdr:cNvPr id="6" name="CaixaDeTexto 5">
          <a:extLst>
            <a:ext uri="{FF2B5EF4-FFF2-40B4-BE49-F238E27FC236}">
              <a16:creationId xmlns:a16="http://schemas.microsoft.com/office/drawing/2014/main" id="{165F732A-6F49-4C58-8850-F58737B6BFEB}"/>
            </a:ext>
          </a:extLst>
        </xdr:cNvPr>
        <xdr:cNvSpPr txBox="1"/>
      </xdr:nvSpPr>
      <xdr:spPr>
        <a:xfrm>
          <a:off x="0" y="8219002"/>
          <a:ext cx="2845140" cy="678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CLÁUDIO JOSÉ ALCÂNTARA PINTO </a:t>
          </a:r>
          <a:r>
            <a:rPr lang="pt-BR" sz="1200"/>
            <a:t>Eng. Civil CREA:</a:t>
          </a:r>
          <a:r>
            <a:rPr lang="pt-BR" sz="1200" baseline="0"/>
            <a:t> 44589D/MG                                     Responsável Técnico</a:t>
          </a:r>
          <a:endParaRPr lang="pt-BR" sz="1200"/>
        </a:p>
      </xdr:txBody>
    </xdr:sp>
    <xdr:clientData/>
  </xdr:twoCellAnchor>
  <xdr:twoCellAnchor>
    <xdr:from>
      <xdr:col>4</xdr:col>
      <xdr:colOff>7973</xdr:colOff>
      <xdr:row>35</xdr:row>
      <xdr:rowOff>145867</xdr:rowOff>
    </xdr:from>
    <xdr:to>
      <xdr:col>8</xdr:col>
      <xdr:colOff>1112520</xdr:colOff>
      <xdr:row>39</xdr:row>
      <xdr:rowOff>144780</xdr:rowOff>
    </xdr:to>
    <xdr:sp macro="" textlink="">
      <xdr:nvSpPr>
        <xdr:cNvPr id="7" name="CaixaDeTexto 6">
          <a:extLst>
            <a:ext uri="{FF2B5EF4-FFF2-40B4-BE49-F238E27FC236}">
              <a16:creationId xmlns:a16="http://schemas.microsoft.com/office/drawing/2014/main" id="{F7B8A762-19EE-4874-9BAC-C81653B71C8C}"/>
            </a:ext>
          </a:extLst>
        </xdr:cNvPr>
        <xdr:cNvSpPr txBox="1"/>
      </xdr:nvSpPr>
      <xdr:spPr>
        <a:xfrm>
          <a:off x="2888333" y="8192587"/>
          <a:ext cx="4122067" cy="6999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CONSTRUSERV SERVIÇOS E CONSTRUÇÕES LTDA      </a:t>
          </a:r>
          <a:r>
            <a:rPr lang="pt-BR" sz="1200"/>
            <a:t>Adilson Luiz Orio - Diretor Presidente                                                                                                       CNJP : 07.329.932/000121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271440</xdr:colOff>
      <xdr:row>56</xdr:row>
      <xdr:rowOff>126562</xdr:rowOff>
    </xdr:from>
    <xdr:to>
      <xdr:col>2</xdr:col>
      <xdr:colOff>2157917</xdr:colOff>
      <xdr:row>60</xdr:row>
      <xdr:rowOff>103542</xdr:rowOff>
    </xdr:to>
    <xdr:sp macro="" textlink="">
      <xdr:nvSpPr>
        <xdr:cNvPr id="3" name="CaixaDeTexto 2">
          <a:extLst>
            <a:ext uri="{FF2B5EF4-FFF2-40B4-BE49-F238E27FC236}">
              <a16:creationId xmlns:a16="http://schemas.microsoft.com/office/drawing/2014/main" id="{4E69604E-FF07-4358-B666-DD2DCEEBB4AB}"/>
            </a:ext>
          </a:extLst>
        </xdr:cNvPr>
        <xdr:cNvSpPr txBox="1"/>
      </xdr:nvSpPr>
      <xdr:spPr>
        <a:xfrm>
          <a:off x="538140" y="11724202"/>
          <a:ext cx="2953277" cy="6475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CLÁUDIO JOSÉ ALCÂNTARA PINTO </a:t>
          </a:r>
          <a:r>
            <a:rPr lang="pt-BR" sz="1200"/>
            <a:t>Eng. Civil CREA:</a:t>
          </a:r>
          <a:r>
            <a:rPr lang="pt-BR" sz="1200" baseline="0"/>
            <a:t> 44589D/MG                                     Responsável Técnico</a:t>
          </a:r>
          <a:endParaRPr lang="pt-BR" sz="1200"/>
        </a:p>
      </xdr:txBody>
    </xdr:sp>
    <xdr:clientData/>
  </xdr:twoCellAnchor>
  <xdr:twoCellAnchor>
    <xdr:from>
      <xdr:col>2</xdr:col>
      <xdr:colOff>2636873</xdr:colOff>
      <xdr:row>56</xdr:row>
      <xdr:rowOff>115387</xdr:rowOff>
    </xdr:from>
    <xdr:to>
      <xdr:col>4</xdr:col>
      <xdr:colOff>989032</xdr:colOff>
      <xdr:row>61</xdr:row>
      <xdr:rowOff>62754</xdr:rowOff>
    </xdr:to>
    <xdr:sp macro="" textlink="">
      <xdr:nvSpPr>
        <xdr:cNvPr id="4" name="CaixaDeTexto 3">
          <a:extLst>
            <a:ext uri="{FF2B5EF4-FFF2-40B4-BE49-F238E27FC236}">
              <a16:creationId xmlns:a16="http://schemas.microsoft.com/office/drawing/2014/main" id="{02AD0103-A168-4CF9-94F3-F249C5F0D8E3}"/>
            </a:ext>
          </a:extLst>
        </xdr:cNvPr>
        <xdr:cNvSpPr txBox="1"/>
      </xdr:nvSpPr>
      <xdr:spPr>
        <a:xfrm>
          <a:off x="3970373" y="11713027"/>
          <a:ext cx="4029059" cy="7855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CONSTRUSERV SERVIÇOS E CONSTRUÇÕES LTDA      </a:t>
          </a:r>
          <a:r>
            <a:rPr lang="pt-BR" sz="1200"/>
            <a:t>Adilson Luiz Orio - Diretor Presidente                                                                                                       CNJP : 07.329.932/000121       </a:t>
          </a:r>
        </a:p>
      </xdr:txBody>
    </xdr:sp>
    <xdr:clientData/>
  </xdr:twoCellAnchor>
  <xdr:twoCellAnchor editAs="oneCell">
    <xdr:from>
      <xdr:col>1</xdr:col>
      <xdr:colOff>289560</xdr:colOff>
      <xdr:row>0</xdr:row>
      <xdr:rowOff>175260</xdr:rowOff>
    </xdr:from>
    <xdr:to>
      <xdr:col>3</xdr:col>
      <xdr:colOff>762000</xdr:colOff>
      <xdr:row>2</xdr:row>
      <xdr:rowOff>19050</xdr:rowOff>
    </xdr:to>
    <xdr:pic>
      <xdr:nvPicPr>
        <xdr:cNvPr id="5" name="Imagem 4">
          <a:extLst>
            <a:ext uri="{FF2B5EF4-FFF2-40B4-BE49-F238E27FC236}">
              <a16:creationId xmlns:a16="http://schemas.microsoft.com/office/drawing/2014/main" id="{BB8E5856-B3D3-4F60-BFE5-AD8E0F8E7C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6260" y="175260"/>
          <a:ext cx="556260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873420</xdr:colOff>
      <xdr:row>99</xdr:row>
      <xdr:rowOff>111322</xdr:rowOff>
    </xdr:from>
    <xdr:to>
      <xdr:col>2</xdr:col>
      <xdr:colOff>28575</xdr:colOff>
      <xdr:row>103</xdr:row>
      <xdr:rowOff>92112</xdr:rowOff>
    </xdr:to>
    <xdr:sp macro="" textlink="">
      <xdr:nvSpPr>
        <xdr:cNvPr id="4" name="CaixaDeTexto 3">
          <a:extLst>
            <a:ext uri="{FF2B5EF4-FFF2-40B4-BE49-F238E27FC236}">
              <a16:creationId xmlns:a16="http://schemas.microsoft.com/office/drawing/2014/main" id="{6927566F-B702-453C-A281-921A04BD7418}"/>
            </a:ext>
          </a:extLst>
        </xdr:cNvPr>
        <xdr:cNvSpPr txBox="1"/>
      </xdr:nvSpPr>
      <xdr:spPr>
        <a:xfrm>
          <a:off x="1540170" y="13713022"/>
          <a:ext cx="3108030" cy="6665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CLÁUDIO JOSÉ ALCÂNTARA PINTO </a:t>
          </a:r>
          <a:r>
            <a:rPr lang="pt-BR" sz="1200"/>
            <a:t>Eng. Civil CREA:</a:t>
          </a:r>
          <a:r>
            <a:rPr lang="pt-BR" sz="1200" baseline="0"/>
            <a:t> 44589D/MG                                     Responsável Técnico</a:t>
          </a:r>
          <a:endParaRPr lang="pt-BR" sz="1200"/>
        </a:p>
      </xdr:txBody>
    </xdr:sp>
    <xdr:clientData/>
  </xdr:twoCellAnchor>
  <xdr:twoCellAnchor>
    <xdr:from>
      <xdr:col>2</xdr:col>
      <xdr:colOff>486128</xdr:colOff>
      <xdr:row>99</xdr:row>
      <xdr:rowOff>58237</xdr:rowOff>
    </xdr:from>
    <xdr:to>
      <xdr:col>11</xdr:col>
      <xdr:colOff>371475</xdr:colOff>
      <xdr:row>103</xdr:row>
      <xdr:rowOff>47625</xdr:rowOff>
    </xdr:to>
    <xdr:sp macro="" textlink="">
      <xdr:nvSpPr>
        <xdr:cNvPr id="5" name="CaixaDeTexto 4">
          <a:extLst>
            <a:ext uri="{FF2B5EF4-FFF2-40B4-BE49-F238E27FC236}">
              <a16:creationId xmlns:a16="http://schemas.microsoft.com/office/drawing/2014/main" id="{784556FD-B620-4658-A1E8-2F301EFCB12B}"/>
            </a:ext>
          </a:extLst>
        </xdr:cNvPr>
        <xdr:cNvSpPr txBox="1"/>
      </xdr:nvSpPr>
      <xdr:spPr>
        <a:xfrm>
          <a:off x="5105753" y="13659937"/>
          <a:ext cx="4362097" cy="6751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CONSTRUSERV SERVIÇOS E CONSTRUÇÕES LTDA      </a:t>
          </a:r>
          <a:r>
            <a:rPr lang="pt-BR" sz="1200"/>
            <a:t>Adilson Luiz Orio - Diretor Presidente                                                                                                       CNJP : 07.329.932/000121       </a:t>
          </a:r>
        </a:p>
      </xdr:txBody>
    </xdr:sp>
    <xdr:clientData/>
  </xdr:twoCellAnchor>
  <xdr:twoCellAnchor editAs="oneCell">
    <xdr:from>
      <xdr:col>0</xdr:col>
      <xdr:colOff>104775</xdr:colOff>
      <xdr:row>5</xdr:row>
      <xdr:rowOff>57150</xdr:rowOff>
    </xdr:from>
    <xdr:to>
      <xdr:col>11</xdr:col>
      <xdr:colOff>400050</xdr:colOff>
      <xdr:row>9</xdr:row>
      <xdr:rowOff>1784</xdr:rowOff>
    </xdr:to>
    <xdr:pic>
      <xdr:nvPicPr>
        <xdr:cNvPr id="6" name="Imagem 5">
          <a:extLst>
            <a:ext uri="{FF2B5EF4-FFF2-40B4-BE49-F238E27FC236}">
              <a16:creationId xmlns:a16="http://schemas.microsoft.com/office/drawing/2014/main" id="{0EDFB0CA-7A75-4193-BA48-C9DFAF5AAC8F}"/>
            </a:ext>
          </a:extLst>
        </xdr:cNvPr>
        <xdr:cNvPicPr>
          <a:picLocks noChangeAspect="1"/>
        </xdr:cNvPicPr>
      </xdr:nvPicPr>
      <xdr:blipFill>
        <a:blip xmlns:r="http://schemas.openxmlformats.org/officeDocument/2006/relationships" r:embed="rId1"/>
        <a:stretch>
          <a:fillRect/>
        </a:stretch>
      </xdr:blipFill>
      <xdr:spPr>
        <a:xfrm>
          <a:off x="104775" y="1609725"/>
          <a:ext cx="9429750" cy="973334"/>
        </a:xfrm>
        <a:prstGeom prst="rect">
          <a:avLst/>
        </a:prstGeom>
      </xdr:spPr>
    </xdr:pic>
    <xdr:clientData/>
  </xdr:twoCellAnchor>
  <xdr:twoCellAnchor editAs="oneCell">
    <xdr:from>
      <xdr:col>0</xdr:col>
      <xdr:colOff>53340</xdr:colOff>
      <xdr:row>0</xdr:row>
      <xdr:rowOff>129540</xdr:rowOff>
    </xdr:from>
    <xdr:to>
      <xdr:col>2</xdr:col>
      <xdr:colOff>990600</xdr:colOff>
      <xdr:row>3</xdr:row>
      <xdr:rowOff>76200</xdr:rowOff>
    </xdr:to>
    <xdr:pic>
      <xdr:nvPicPr>
        <xdr:cNvPr id="7" name="Imagem 6">
          <a:extLst>
            <a:ext uri="{FF2B5EF4-FFF2-40B4-BE49-F238E27FC236}">
              <a16:creationId xmlns:a16="http://schemas.microsoft.com/office/drawing/2014/main" id="{E0CF8EE9-9407-4E94-8F3C-379EF84EAF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 y="129540"/>
          <a:ext cx="556260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ltUser/AppData/Local/Microsoft/Windows/INetCache/IE/ZQ13K4QU/PENDENCIAS/PLANILHA%20CRECHE%20BANNAC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laudio/Desktop/HD%20-%20GERAL%20-%2002-04-25/Or&#231;amentos%20-%202025/Or&#231;amento%20-%20Banach/Licita&#231;&#227;o%20-%20Creche%20-%20Bannah/Proposta%20Comercial%20-%20Creche/C&#243;pia%20de%20CRONOGRAMA%20CRECHE%20BANNACH%20APROVADO(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sheetName val="CRONOGRAMA"/>
      <sheetName val="QCI"/>
    </sheetNames>
    <sheetDataSet>
      <sheetData sheetId="0" refreshError="1">
        <row r="15">
          <cell r="B15" t="str">
            <v>SERVIÇOS PRELIMINARES</v>
          </cell>
        </row>
        <row r="25">
          <cell r="B25" t="str">
            <v>MOVIMENTO DE TERRA PARA FUNDAÇÕES</v>
          </cell>
        </row>
        <row r="40">
          <cell r="B40" t="str">
            <v>FUNDAÇÕES</v>
          </cell>
        </row>
        <row r="80">
          <cell r="B80" t="str">
            <v>SUPERESTRUTURA</v>
          </cell>
        </row>
        <row r="120">
          <cell r="B120" t="str">
            <v>SISTEMA DE VEDAÇÃO VERTICAL</v>
          </cell>
        </row>
        <row r="135">
          <cell r="B135" t="str">
            <v>ESQUADRIAS</v>
          </cell>
        </row>
        <row r="180">
          <cell r="B180" t="str">
            <v>SISTEMAS DE COBERTURA</v>
          </cell>
        </row>
        <row r="187">
          <cell r="B187" t="str">
            <v>IMPERMEABILIZAÇÃO</v>
          </cell>
        </row>
        <row r="190">
          <cell r="B190" t="str">
            <v>REVESTIMENTOS INTERNO E EXTERNO</v>
          </cell>
        </row>
        <row r="207">
          <cell r="B207" t="str">
            <v>SISTEMAS DE PISOS</v>
          </cell>
        </row>
        <row r="229">
          <cell r="B229" t="str">
            <v>PINTURAS E ACABAMENTOS</v>
          </cell>
        </row>
        <row r="246">
          <cell r="B246" t="str">
            <v>INSTALAÇÃO HIDRÁULICA</v>
          </cell>
        </row>
        <row r="299">
          <cell r="B299" t="str">
            <v>DRENAGEM DE ÁGUAS PLUVIAIS</v>
          </cell>
        </row>
        <row r="310">
          <cell r="B310" t="str">
            <v>INSTALAÇÃO SANITÁRIA</v>
          </cell>
        </row>
        <row r="345">
          <cell r="B345" t="str">
            <v>LOUÇAS, ACESSÓRIOS E METAIS</v>
          </cell>
        </row>
        <row r="380">
          <cell r="B380" t="str">
            <v>INSTALAÇÃO DE GÁS COMBUSTÍVEL</v>
          </cell>
        </row>
        <row r="394">
          <cell r="B394" t="str">
            <v>SISTEMA DE PROTEÇÃO CONTRA INCÊNDIO</v>
          </cell>
        </row>
        <row r="481">
          <cell r="B481" t="str">
            <v>INSTALAÇÕES DE CLIMATIZAÇÃO</v>
          </cell>
        </row>
        <row r="493">
          <cell r="B493" t="str">
            <v>INSTALAÇÕES DE CABEAMENTO ESTRUTURADO</v>
          </cell>
        </row>
        <row r="519">
          <cell r="B519" t="str">
            <v>SISTEMA DE EXAUSTÃO MECÂNICA</v>
          </cell>
        </row>
        <row r="522">
          <cell r="B522" t="str">
            <v>SISTEMA DE PROTEÇÃO CONTRA DESCARGAS ATMOSFÉRICAS (SPDA)</v>
          </cell>
        </row>
        <row r="538">
          <cell r="B538" t="str">
            <v>SERVIÇOS COMPLEMENTARES</v>
          </cell>
        </row>
        <row r="548">
          <cell r="B548" t="str">
            <v>SERVIÇOS FINAIS</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sheetName val="CRONOGRAMA"/>
      <sheetName val="QCI"/>
    </sheetNames>
    <sheetDataSet>
      <sheetData sheetId="0">
        <row r="420">
          <cell r="B420" t="str">
            <v>INSTALAÇÃO ELÉTRICA - 220V</v>
          </cell>
        </row>
      </sheetData>
      <sheetData sheetId="1"/>
      <sheetData sheetId="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A758C-D5E2-44B1-87AD-E36004B85770}">
  <sheetPr>
    <pageSetUpPr fitToPage="1"/>
  </sheetPr>
  <dimension ref="B1:M578"/>
  <sheetViews>
    <sheetView showGridLines="0" view="pageBreakPreview" topLeftCell="A6" zoomScale="70" zoomScaleNormal="100" zoomScaleSheetLayoutView="70" workbookViewId="0">
      <selection activeCell="D560" sqref="D560"/>
    </sheetView>
  </sheetViews>
  <sheetFormatPr defaultRowHeight="15"/>
  <cols>
    <col min="1" max="1" width="3.85546875" customWidth="1"/>
    <col min="2" max="2" width="7.140625" style="33" customWidth="1"/>
    <col min="3" max="3" width="11.5703125" customWidth="1"/>
    <col min="4" max="4" width="69.85546875" customWidth="1"/>
    <col min="5" max="5" width="13.28515625" customWidth="1"/>
    <col min="7" max="7" width="12.5703125" style="36" customWidth="1"/>
    <col min="8" max="9" width="15.42578125" bestFit="1" customWidth="1"/>
    <col min="10" max="10" width="19.7109375" customWidth="1"/>
    <col min="11" max="11" width="0.140625" hidden="1" customWidth="1"/>
    <col min="12" max="12" width="2.85546875" customWidth="1"/>
    <col min="13" max="13" width="23" customWidth="1"/>
  </cols>
  <sheetData>
    <row r="1" spans="2:11" ht="15" customHeight="1">
      <c r="B1" s="283"/>
      <c r="C1" s="283"/>
      <c r="D1" s="283"/>
      <c r="E1" s="283"/>
      <c r="F1" s="283"/>
      <c r="G1" s="283"/>
      <c r="H1" s="283"/>
      <c r="I1" s="283"/>
      <c r="J1" s="283"/>
    </row>
    <row r="2" spans="2:11" ht="36.6" customHeight="1">
      <c r="B2" s="283"/>
      <c r="C2" s="283"/>
      <c r="D2" s="283"/>
      <c r="E2" s="283"/>
      <c r="F2" s="283"/>
      <c r="G2" s="283"/>
      <c r="H2" s="283"/>
      <c r="I2" s="283"/>
      <c r="J2" s="283"/>
    </row>
    <row r="3" spans="2:11" ht="39.6" customHeight="1">
      <c r="B3" s="283"/>
      <c r="C3" s="283"/>
      <c r="D3" s="283"/>
      <c r="E3" s="283"/>
      <c r="F3" s="283"/>
      <c r="G3" s="283"/>
      <c r="H3" s="283"/>
      <c r="I3" s="283"/>
      <c r="J3" s="283"/>
    </row>
    <row r="4" spans="2:11" ht="15" customHeight="1">
      <c r="B4" s="261"/>
      <c r="C4" s="261"/>
      <c r="D4" s="261"/>
      <c r="E4" s="262"/>
      <c r="F4" s="262"/>
      <c r="G4" s="263"/>
      <c r="H4" s="263"/>
      <c r="I4" s="263"/>
      <c r="J4" s="262"/>
    </row>
    <row r="5" spans="2:11" ht="20.25">
      <c r="B5" s="288" t="s">
        <v>1443</v>
      </c>
      <c r="C5" s="288"/>
      <c r="D5" s="288"/>
      <c r="E5" s="157"/>
      <c r="F5" s="158"/>
      <c r="G5" s="1"/>
      <c r="H5" s="2" t="s">
        <v>1438</v>
      </c>
      <c r="I5" s="2"/>
      <c r="J5" s="274">
        <v>0.25</v>
      </c>
    </row>
    <row r="6" spans="2:11" ht="20.25">
      <c r="B6" s="288" t="s">
        <v>1445</v>
      </c>
      <c r="C6" s="288"/>
      <c r="D6" s="288"/>
      <c r="E6" s="157"/>
      <c r="F6" s="158"/>
      <c r="G6" s="1"/>
      <c r="H6" s="2"/>
      <c r="I6" s="2"/>
      <c r="J6" s="264"/>
    </row>
    <row r="7" spans="2:11" ht="20.25">
      <c r="B7" s="288" t="s">
        <v>1444</v>
      </c>
      <c r="C7" s="288"/>
      <c r="D7" s="288"/>
      <c r="E7" s="157"/>
      <c r="F7" s="158"/>
      <c r="G7" s="284" t="s">
        <v>1439</v>
      </c>
      <c r="H7" s="284"/>
      <c r="I7" s="284"/>
      <c r="J7" s="284"/>
    </row>
    <row r="8" spans="2:11" ht="20.25">
      <c r="B8" s="288" t="s">
        <v>3686</v>
      </c>
      <c r="C8" s="288"/>
      <c r="D8" s="288"/>
      <c r="E8" s="157"/>
      <c r="F8" s="3"/>
      <c r="G8" s="268" t="s">
        <v>13</v>
      </c>
      <c r="H8" s="269" t="s">
        <v>1440</v>
      </c>
      <c r="I8" s="275"/>
      <c r="J8" s="276" t="s">
        <v>1441</v>
      </c>
    </row>
    <row r="9" spans="2:11" ht="15" customHeight="1">
      <c r="B9" s="37"/>
      <c r="C9" s="159"/>
      <c r="D9" s="159"/>
      <c r="E9" s="159"/>
      <c r="F9" s="159"/>
      <c r="G9" s="270" t="s">
        <v>1442</v>
      </c>
      <c r="H9" s="271">
        <v>193</v>
      </c>
      <c r="I9" s="277"/>
      <c r="J9" s="276" t="s">
        <v>1441</v>
      </c>
    </row>
    <row r="10" spans="2:11" ht="15" customHeight="1">
      <c r="B10" s="287"/>
      <c r="C10" s="287"/>
      <c r="D10" s="287"/>
      <c r="E10" s="287"/>
      <c r="F10" s="287"/>
      <c r="G10" s="272" t="s">
        <v>25</v>
      </c>
      <c r="H10" s="273" t="s">
        <v>25</v>
      </c>
      <c r="I10" s="160"/>
      <c r="J10" s="160"/>
    </row>
    <row r="11" spans="2:11" ht="21">
      <c r="B11" s="265"/>
      <c r="C11" s="265"/>
      <c r="D11" s="289" t="s">
        <v>3687</v>
      </c>
      <c r="E11" s="289"/>
      <c r="F11" s="289"/>
      <c r="G11" s="289"/>
      <c r="H11" s="289"/>
      <c r="I11" s="266"/>
      <c r="J11" s="267"/>
    </row>
    <row r="12" spans="2:11" ht="6.95" customHeight="1">
      <c r="B12" s="156"/>
      <c r="C12" s="285" t="s">
        <v>0</v>
      </c>
      <c r="D12" s="285"/>
      <c r="E12" s="285"/>
      <c r="F12" s="285"/>
      <c r="G12" s="285"/>
      <c r="H12" s="285"/>
      <c r="I12" s="6"/>
      <c r="J12" s="151"/>
    </row>
    <row r="13" spans="2:11" ht="45">
      <c r="B13" s="21" t="s">
        <v>1</v>
      </c>
      <c r="C13" s="21" t="s">
        <v>2</v>
      </c>
      <c r="D13" s="21" t="s">
        <v>3</v>
      </c>
      <c r="E13" s="21" t="s">
        <v>4</v>
      </c>
      <c r="F13" s="21" t="s">
        <v>5</v>
      </c>
      <c r="G13" s="21" t="s">
        <v>1470</v>
      </c>
      <c r="H13" s="21" t="s">
        <v>6</v>
      </c>
      <c r="I13" s="21" t="s">
        <v>1447</v>
      </c>
      <c r="J13" s="21" t="s">
        <v>7</v>
      </c>
    </row>
    <row r="14" spans="2:11" ht="10.15" customHeight="1">
      <c r="B14"/>
      <c r="G14"/>
    </row>
    <row r="15" spans="2:11">
      <c r="B15" s="31" t="s">
        <v>8</v>
      </c>
      <c r="C15" s="286" t="s">
        <v>9</v>
      </c>
      <c r="D15" s="286"/>
      <c r="E15" s="286"/>
      <c r="F15" s="286"/>
      <c r="G15" s="286"/>
      <c r="H15" s="286"/>
      <c r="I15" s="22"/>
      <c r="J15" s="23">
        <f>SUM(J16:J24)</f>
        <v>342671.97</v>
      </c>
      <c r="K15" s="4">
        <f>ROUND(1.25*J15,2)</f>
        <v>428339.96</v>
      </c>
    </row>
    <row r="16" spans="2:11" ht="28.5">
      <c r="B16" s="24" t="s">
        <v>10</v>
      </c>
      <c r="C16" s="24" t="s">
        <v>11</v>
      </c>
      <c r="D16" s="25" t="s">
        <v>12</v>
      </c>
      <c r="E16" s="24" t="s">
        <v>13</v>
      </c>
      <c r="F16" s="24" t="s">
        <v>14</v>
      </c>
      <c r="G16" s="35">
        <v>10</v>
      </c>
      <c r="H16" s="26">
        <v>313.02999999999997</v>
      </c>
      <c r="I16" s="26">
        <f>ROUND(1.25*H16,2)</f>
        <v>391.29</v>
      </c>
      <c r="J16" s="27">
        <f>ROUND(G16*I16,2)</f>
        <v>3912.9</v>
      </c>
      <c r="K16" s="4"/>
    </row>
    <row r="17" spans="2:11">
      <c r="B17" s="24" t="s">
        <v>15</v>
      </c>
      <c r="C17" s="24" t="s">
        <v>16</v>
      </c>
      <c r="D17" s="25" t="s">
        <v>17</v>
      </c>
      <c r="E17" s="24" t="s">
        <v>13</v>
      </c>
      <c r="F17" s="24" t="s">
        <v>14</v>
      </c>
      <c r="G17" s="35">
        <v>99</v>
      </c>
      <c r="H17" s="26">
        <v>94.56</v>
      </c>
      <c r="I17" s="26">
        <f t="shared" ref="I17:I79" si="0">ROUND(1.25*H17,2)</f>
        <v>118.2</v>
      </c>
      <c r="J17" s="27">
        <f>ROUND(G17*I17,2)</f>
        <v>11701.8</v>
      </c>
      <c r="K17" s="4"/>
    </row>
    <row r="18" spans="2:11" ht="42.75">
      <c r="B18" s="24" t="s">
        <v>18</v>
      </c>
      <c r="C18" s="24" t="s">
        <v>19</v>
      </c>
      <c r="D18" s="25" t="s">
        <v>20</v>
      </c>
      <c r="E18" s="24" t="s">
        <v>13</v>
      </c>
      <c r="F18" s="24" t="s">
        <v>21</v>
      </c>
      <c r="G18" s="35">
        <v>1</v>
      </c>
      <c r="H18" s="26">
        <v>1848.92</v>
      </c>
      <c r="I18" s="26">
        <f t="shared" si="0"/>
        <v>2311.15</v>
      </c>
      <c r="J18" s="27">
        <f t="shared" ref="J18:J24" si="1">ROUND(G18*I18,2)</f>
        <v>2311.15</v>
      </c>
      <c r="K18" s="4"/>
    </row>
    <row r="19" spans="2:11">
      <c r="B19" s="24" t="s">
        <v>22</v>
      </c>
      <c r="C19" s="24" t="s">
        <v>23</v>
      </c>
      <c r="D19" s="25" t="s">
        <v>24</v>
      </c>
      <c r="E19" s="24" t="s">
        <v>25</v>
      </c>
      <c r="F19" s="24" t="s">
        <v>21</v>
      </c>
      <c r="G19" s="35">
        <v>1</v>
      </c>
      <c r="H19" s="26">
        <v>2912.87</v>
      </c>
      <c r="I19" s="26">
        <f t="shared" si="0"/>
        <v>3641.09</v>
      </c>
      <c r="J19" s="27">
        <f t="shared" si="1"/>
        <v>3641.09</v>
      </c>
      <c r="K19" s="4"/>
    </row>
    <row r="20" spans="2:11" ht="42.75">
      <c r="B20" s="24" t="s">
        <v>26</v>
      </c>
      <c r="C20" s="24" t="s">
        <v>27</v>
      </c>
      <c r="D20" s="25" t="s">
        <v>28</v>
      </c>
      <c r="E20" s="24" t="s">
        <v>13</v>
      </c>
      <c r="F20" s="24" t="s">
        <v>29</v>
      </c>
      <c r="G20" s="35">
        <v>127.78</v>
      </c>
      <c r="H20" s="26">
        <v>62.6</v>
      </c>
      <c r="I20" s="26">
        <f t="shared" si="0"/>
        <v>78.25</v>
      </c>
      <c r="J20" s="27">
        <f t="shared" si="1"/>
        <v>9998.7900000000009</v>
      </c>
      <c r="K20" s="4"/>
    </row>
    <row r="21" spans="2:11" ht="42.75">
      <c r="B21" s="24" t="s">
        <v>30</v>
      </c>
      <c r="C21" s="24" t="s">
        <v>31</v>
      </c>
      <c r="D21" s="25" t="s">
        <v>32</v>
      </c>
      <c r="E21" s="24" t="s">
        <v>25</v>
      </c>
      <c r="F21" s="24" t="s">
        <v>33</v>
      </c>
      <c r="G21" s="35">
        <v>8</v>
      </c>
      <c r="H21" s="26">
        <v>820</v>
      </c>
      <c r="I21" s="26">
        <f t="shared" si="0"/>
        <v>1025</v>
      </c>
      <c r="J21" s="27">
        <f t="shared" si="1"/>
        <v>8200</v>
      </c>
      <c r="K21" s="4"/>
    </row>
    <row r="22" spans="2:11" ht="42.75">
      <c r="B22" s="24" t="s">
        <v>34</v>
      </c>
      <c r="C22" s="24" t="s">
        <v>35</v>
      </c>
      <c r="D22" s="25" t="s">
        <v>36</v>
      </c>
      <c r="E22" s="24" t="s">
        <v>25</v>
      </c>
      <c r="F22" s="24" t="s">
        <v>33</v>
      </c>
      <c r="G22" s="35">
        <v>8</v>
      </c>
      <c r="H22" s="26">
        <v>640.62</v>
      </c>
      <c r="I22" s="26">
        <f t="shared" si="0"/>
        <v>800.78</v>
      </c>
      <c r="J22" s="27">
        <f t="shared" si="1"/>
        <v>6406.24</v>
      </c>
      <c r="K22" s="4"/>
    </row>
    <row r="23" spans="2:11" ht="42.75">
      <c r="B23" s="24" t="s">
        <v>37</v>
      </c>
      <c r="C23" s="24" t="s">
        <v>38</v>
      </c>
      <c r="D23" s="25" t="s">
        <v>39</v>
      </c>
      <c r="E23" s="24" t="s">
        <v>25</v>
      </c>
      <c r="F23" s="24" t="s">
        <v>33</v>
      </c>
      <c r="G23" s="35">
        <v>8</v>
      </c>
      <c r="H23" s="26">
        <v>1025</v>
      </c>
      <c r="I23" s="26">
        <f t="shared" si="0"/>
        <v>1281.25</v>
      </c>
      <c r="J23" s="27">
        <f t="shared" si="1"/>
        <v>10250</v>
      </c>
      <c r="K23" s="4"/>
    </row>
    <row r="24" spans="2:11">
      <c r="B24" s="24" t="s">
        <v>40</v>
      </c>
      <c r="C24" s="24" t="s">
        <v>41</v>
      </c>
      <c r="D24" s="25" t="s">
        <v>42</v>
      </c>
      <c r="E24" s="24" t="s">
        <v>25</v>
      </c>
      <c r="F24" s="24" t="s">
        <v>21</v>
      </c>
      <c r="G24" s="35">
        <v>1</v>
      </c>
      <c r="H24" s="26">
        <v>229000</v>
      </c>
      <c r="I24" s="26">
        <f t="shared" si="0"/>
        <v>286250</v>
      </c>
      <c r="J24" s="27">
        <f t="shared" si="1"/>
        <v>286250</v>
      </c>
      <c r="K24" s="4"/>
    </row>
    <row r="25" spans="2:11">
      <c r="B25" s="31" t="s">
        <v>43</v>
      </c>
      <c r="C25" s="286" t="s">
        <v>44</v>
      </c>
      <c r="D25" s="286"/>
      <c r="E25" s="286"/>
      <c r="F25" s="286"/>
      <c r="G25" s="286"/>
      <c r="H25" s="286"/>
      <c r="I25" s="26"/>
      <c r="J25" s="23">
        <f>J26+J32+J36</f>
        <v>50287.729999999996</v>
      </c>
      <c r="K25" s="4">
        <f t="shared" ref="K25:K40" si="2">ROUND(1.25*J25,2)</f>
        <v>62859.66</v>
      </c>
    </row>
    <row r="26" spans="2:11">
      <c r="B26" s="31" t="s">
        <v>45</v>
      </c>
      <c r="C26" s="286" t="s">
        <v>46</v>
      </c>
      <c r="D26" s="286"/>
      <c r="E26" s="286"/>
      <c r="F26" s="286"/>
      <c r="G26" s="286"/>
      <c r="H26" s="286"/>
      <c r="I26" s="26"/>
      <c r="J26" s="23">
        <f>SUM(J27:J31)</f>
        <v>47739.119999999995</v>
      </c>
      <c r="K26" s="4"/>
    </row>
    <row r="27" spans="2:11" ht="42.75">
      <c r="B27" s="24" t="s">
        <v>47</v>
      </c>
      <c r="C27" s="24" t="s">
        <v>48</v>
      </c>
      <c r="D27" s="25" t="s">
        <v>49</v>
      </c>
      <c r="E27" s="24" t="s">
        <v>13</v>
      </c>
      <c r="F27" s="24" t="s">
        <v>14</v>
      </c>
      <c r="G27" s="35">
        <v>1575</v>
      </c>
      <c r="H27" s="26">
        <v>0.61</v>
      </c>
      <c r="I27" s="26">
        <f t="shared" si="0"/>
        <v>0.76</v>
      </c>
      <c r="J27" s="27">
        <f>ROUND(G27*I27,2)</f>
        <v>1197</v>
      </c>
      <c r="K27" s="4"/>
    </row>
    <row r="28" spans="2:11" ht="57">
      <c r="B28" s="24" t="s">
        <v>50</v>
      </c>
      <c r="C28" s="24" t="s">
        <v>51</v>
      </c>
      <c r="D28" s="25" t="s">
        <v>52</v>
      </c>
      <c r="E28" s="24" t="s">
        <v>13</v>
      </c>
      <c r="F28" s="24" t="s">
        <v>53</v>
      </c>
      <c r="G28" s="35">
        <v>158.44</v>
      </c>
      <c r="H28" s="26">
        <v>67.05</v>
      </c>
      <c r="I28" s="26">
        <f t="shared" si="0"/>
        <v>83.81</v>
      </c>
      <c r="J28" s="27">
        <f>ROUND(G28*I28,2)</f>
        <v>13278.86</v>
      </c>
      <c r="K28" s="4"/>
    </row>
    <row r="29" spans="2:11" ht="42.75">
      <c r="B29" s="24" t="s">
        <v>54</v>
      </c>
      <c r="C29" s="24" t="s">
        <v>55</v>
      </c>
      <c r="D29" s="25" t="s">
        <v>56</v>
      </c>
      <c r="E29" s="24" t="s">
        <v>13</v>
      </c>
      <c r="F29" s="24" t="s">
        <v>53</v>
      </c>
      <c r="G29" s="35">
        <v>250.58</v>
      </c>
      <c r="H29" s="26">
        <v>94.41</v>
      </c>
      <c r="I29" s="26">
        <f t="shared" si="0"/>
        <v>118.01</v>
      </c>
      <c r="J29" s="27">
        <f t="shared" ref="J29:J39" si="3">ROUND(G29*I29,2)</f>
        <v>29570.95</v>
      </c>
      <c r="K29" s="4"/>
    </row>
    <row r="30" spans="2:11" ht="42.75">
      <c r="B30" s="24" t="s">
        <v>57</v>
      </c>
      <c r="C30" s="24" t="s">
        <v>58</v>
      </c>
      <c r="D30" s="25" t="s">
        <v>59</v>
      </c>
      <c r="E30" s="24" t="s">
        <v>13</v>
      </c>
      <c r="F30" s="24" t="s">
        <v>14</v>
      </c>
      <c r="G30" s="35">
        <v>107.09</v>
      </c>
      <c r="H30" s="26">
        <v>3.12</v>
      </c>
      <c r="I30" s="26">
        <f t="shared" si="0"/>
        <v>3.9</v>
      </c>
      <c r="J30" s="27">
        <f t="shared" si="3"/>
        <v>417.65</v>
      </c>
      <c r="K30" s="4"/>
    </row>
    <row r="31" spans="2:11" ht="71.25">
      <c r="B31" s="24" t="s">
        <v>60</v>
      </c>
      <c r="C31" s="24" t="s">
        <v>61</v>
      </c>
      <c r="D31" s="25" t="s">
        <v>62</v>
      </c>
      <c r="E31" s="24" t="s">
        <v>13</v>
      </c>
      <c r="F31" s="24" t="s">
        <v>53</v>
      </c>
      <c r="G31" s="35">
        <v>210.86</v>
      </c>
      <c r="H31" s="26">
        <v>12.42</v>
      </c>
      <c r="I31" s="26">
        <f t="shared" si="0"/>
        <v>15.53</v>
      </c>
      <c r="J31" s="27">
        <f t="shared" si="3"/>
        <v>3274.66</v>
      </c>
      <c r="K31" s="4"/>
    </row>
    <row r="32" spans="2:11">
      <c r="B32" s="31" t="s">
        <v>63</v>
      </c>
      <c r="C32" s="286" t="s">
        <v>64</v>
      </c>
      <c r="D32" s="286"/>
      <c r="E32" s="286"/>
      <c r="F32" s="286"/>
      <c r="G32" s="286"/>
      <c r="H32" s="286"/>
      <c r="I32" s="26"/>
      <c r="J32" s="23">
        <f>SUM(J33:J35)</f>
        <v>2079.8900000000003</v>
      </c>
      <c r="K32" s="4"/>
    </row>
    <row r="33" spans="2:11" ht="42.75">
      <c r="B33" s="24" t="s">
        <v>65</v>
      </c>
      <c r="C33" s="24" t="s">
        <v>55</v>
      </c>
      <c r="D33" s="25" t="s">
        <v>56</v>
      </c>
      <c r="E33" s="24" t="s">
        <v>13</v>
      </c>
      <c r="F33" s="24" t="s">
        <v>53</v>
      </c>
      <c r="G33" s="35">
        <v>15.68</v>
      </c>
      <c r="H33" s="26">
        <v>94.41</v>
      </c>
      <c r="I33" s="26">
        <f t="shared" si="0"/>
        <v>118.01</v>
      </c>
      <c r="J33" s="27">
        <f t="shared" si="3"/>
        <v>1850.4</v>
      </c>
      <c r="K33" s="4"/>
    </row>
    <row r="34" spans="2:11" ht="42.75">
      <c r="B34" s="24" t="s">
        <v>66</v>
      </c>
      <c r="C34" s="24" t="s">
        <v>58</v>
      </c>
      <c r="D34" s="25" t="s">
        <v>59</v>
      </c>
      <c r="E34" s="24" t="s">
        <v>13</v>
      </c>
      <c r="F34" s="24" t="s">
        <v>14</v>
      </c>
      <c r="G34" s="35">
        <v>13.37</v>
      </c>
      <c r="H34" s="26">
        <v>3.12</v>
      </c>
      <c r="I34" s="26">
        <f t="shared" si="0"/>
        <v>3.9</v>
      </c>
      <c r="J34" s="27">
        <f t="shared" si="3"/>
        <v>52.14</v>
      </c>
      <c r="K34" s="4"/>
    </row>
    <row r="35" spans="2:11" ht="71.25">
      <c r="B35" s="24" t="s">
        <v>67</v>
      </c>
      <c r="C35" s="24" t="s">
        <v>61</v>
      </c>
      <c r="D35" s="25" t="s">
        <v>62</v>
      </c>
      <c r="E35" s="24" t="s">
        <v>13</v>
      </c>
      <c r="F35" s="24" t="s">
        <v>53</v>
      </c>
      <c r="G35" s="35">
        <v>11.42</v>
      </c>
      <c r="H35" s="26">
        <v>12.42</v>
      </c>
      <c r="I35" s="26">
        <f t="shared" si="0"/>
        <v>15.53</v>
      </c>
      <c r="J35" s="27">
        <f t="shared" si="3"/>
        <v>177.35</v>
      </c>
      <c r="K35" s="4"/>
    </row>
    <row r="36" spans="2:11">
      <c r="B36" s="31" t="s">
        <v>68</v>
      </c>
      <c r="C36" s="286" t="s">
        <v>69</v>
      </c>
      <c r="D36" s="286"/>
      <c r="E36" s="286"/>
      <c r="F36" s="286"/>
      <c r="G36" s="286"/>
      <c r="H36" s="286"/>
      <c r="I36" s="26"/>
      <c r="J36" s="23">
        <f>SUM(J37:J39)</f>
        <v>468.72</v>
      </c>
      <c r="K36" s="4"/>
    </row>
    <row r="37" spans="2:11" ht="42.75">
      <c r="B37" s="24" t="s">
        <v>70</v>
      </c>
      <c r="C37" s="24" t="s">
        <v>55</v>
      </c>
      <c r="D37" s="25" t="s">
        <v>56</v>
      </c>
      <c r="E37" s="24" t="s">
        <v>13</v>
      </c>
      <c r="F37" s="24" t="s">
        <v>53</v>
      </c>
      <c r="G37" s="35">
        <v>3.65</v>
      </c>
      <c r="H37" s="26">
        <v>94.41</v>
      </c>
      <c r="I37" s="26">
        <f t="shared" si="0"/>
        <v>118.01</v>
      </c>
      <c r="J37" s="27">
        <f t="shared" si="3"/>
        <v>430.74</v>
      </c>
      <c r="K37" s="4"/>
    </row>
    <row r="38" spans="2:11" ht="42.75">
      <c r="B38" s="24" t="s">
        <v>71</v>
      </c>
      <c r="C38" s="24" t="s">
        <v>58</v>
      </c>
      <c r="D38" s="25" t="s">
        <v>59</v>
      </c>
      <c r="E38" s="24" t="s">
        <v>13</v>
      </c>
      <c r="F38" s="24" t="s">
        <v>14</v>
      </c>
      <c r="G38" s="35">
        <v>4.84</v>
      </c>
      <c r="H38" s="26">
        <v>3.12</v>
      </c>
      <c r="I38" s="26">
        <f t="shared" si="0"/>
        <v>3.9</v>
      </c>
      <c r="J38" s="27">
        <f t="shared" si="3"/>
        <v>18.88</v>
      </c>
      <c r="K38" s="4"/>
    </row>
    <row r="39" spans="2:11" ht="71.25">
      <c r="B39" s="24" t="s">
        <v>72</v>
      </c>
      <c r="C39" s="24" t="s">
        <v>61</v>
      </c>
      <c r="D39" s="25" t="s">
        <v>62</v>
      </c>
      <c r="E39" s="24" t="s">
        <v>13</v>
      </c>
      <c r="F39" s="24" t="s">
        <v>53</v>
      </c>
      <c r="G39" s="35">
        <v>1.23</v>
      </c>
      <c r="H39" s="26">
        <v>12.42</v>
      </c>
      <c r="I39" s="26">
        <f t="shared" si="0"/>
        <v>15.53</v>
      </c>
      <c r="J39" s="27">
        <f t="shared" si="3"/>
        <v>19.100000000000001</v>
      </c>
      <c r="K39" s="4"/>
    </row>
    <row r="40" spans="2:11">
      <c r="B40" s="31" t="s">
        <v>73</v>
      </c>
      <c r="C40" s="286" t="s">
        <v>74</v>
      </c>
      <c r="D40" s="286"/>
      <c r="E40" s="286"/>
      <c r="F40" s="286"/>
      <c r="G40" s="286"/>
      <c r="H40" s="286"/>
      <c r="I40" s="26">
        <f t="shared" si="0"/>
        <v>0</v>
      </c>
      <c r="J40" s="23">
        <f>J41+J50+J59+J69+J75</f>
        <v>173513.93</v>
      </c>
      <c r="K40" s="4">
        <f t="shared" si="2"/>
        <v>216892.41</v>
      </c>
    </row>
    <row r="41" spans="2:11">
      <c r="B41" s="31" t="s">
        <v>75</v>
      </c>
      <c r="C41" s="286" t="s">
        <v>76</v>
      </c>
      <c r="D41" s="286"/>
      <c r="E41" s="286"/>
      <c r="F41" s="286"/>
      <c r="G41" s="286"/>
      <c r="H41" s="286"/>
      <c r="I41" s="26">
        <f t="shared" si="0"/>
        <v>0</v>
      </c>
      <c r="J41" s="23">
        <f>SUM(J42:J49)</f>
        <v>53221.55</v>
      </c>
      <c r="K41" s="4"/>
    </row>
    <row r="42" spans="2:11" ht="28.5">
      <c r="B42" s="24" t="s">
        <v>77</v>
      </c>
      <c r="C42" s="24" t="s">
        <v>78</v>
      </c>
      <c r="D42" s="25" t="s">
        <v>79</v>
      </c>
      <c r="E42" s="24" t="s">
        <v>13</v>
      </c>
      <c r="F42" s="24" t="s">
        <v>14</v>
      </c>
      <c r="G42" s="35">
        <v>46.65</v>
      </c>
      <c r="H42" s="26">
        <v>47.8</v>
      </c>
      <c r="I42" s="26">
        <f t="shared" si="0"/>
        <v>59.75</v>
      </c>
      <c r="J42" s="27">
        <f t="shared" ref="J42:J79" si="4">ROUND(G42*I42,2)</f>
        <v>2787.34</v>
      </c>
      <c r="K42" s="4"/>
    </row>
    <row r="43" spans="2:11" ht="42.75">
      <c r="B43" s="24" t="s">
        <v>80</v>
      </c>
      <c r="C43" s="24" t="s">
        <v>81</v>
      </c>
      <c r="D43" s="25" t="s">
        <v>82</v>
      </c>
      <c r="E43" s="24" t="s">
        <v>13</v>
      </c>
      <c r="F43" s="24" t="s">
        <v>14</v>
      </c>
      <c r="G43" s="35">
        <v>131.71</v>
      </c>
      <c r="H43" s="26">
        <v>81.16</v>
      </c>
      <c r="I43" s="26">
        <f t="shared" si="0"/>
        <v>101.45</v>
      </c>
      <c r="J43" s="27">
        <f t="shared" si="4"/>
        <v>13361.98</v>
      </c>
      <c r="K43" s="4"/>
    </row>
    <row r="44" spans="2:11" ht="42.75">
      <c r="B44" s="24" t="s">
        <v>83</v>
      </c>
      <c r="C44" s="24" t="s">
        <v>84</v>
      </c>
      <c r="D44" s="25" t="s">
        <v>85</v>
      </c>
      <c r="E44" s="24" t="s">
        <v>13</v>
      </c>
      <c r="F44" s="24" t="s">
        <v>86</v>
      </c>
      <c r="G44" s="35">
        <v>317.2</v>
      </c>
      <c r="H44" s="26">
        <v>15.12</v>
      </c>
      <c r="I44" s="26">
        <f t="shared" si="0"/>
        <v>18.899999999999999</v>
      </c>
      <c r="J44" s="27">
        <f t="shared" si="4"/>
        <v>5995.08</v>
      </c>
      <c r="K44" s="4"/>
    </row>
    <row r="45" spans="2:11" ht="42.75">
      <c r="B45" s="24" t="s">
        <v>87</v>
      </c>
      <c r="C45" s="24" t="s">
        <v>88</v>
      </c>
      <c r="D45" s="25" t="s">
        <v>89</v>
      </c>
      <c r="E45" s="24" t="s">
        <v>13</v>
      </c>
      <c r="F45" s="24" t="s">
        <v>86</v>
      </c>
      <c r="G45" s="35">
        <v>41.25</v>
      </c>
      <c r="H45" s="26">
        <v>13.97</v>
      </c>
      <c r="I45" s="26">
        <f t="shared" si="0"/>
        <v>17.46</v>
      </c>
      <c r="J45" s="27">
        <f t="shared" si="4"/>
        <v>720.23</v>
      </c>
      <c r="K45" s="4"/>
    </row>
    <row r="46" spans="2:11" ht="42.75">
      <c r="B46" s="24" t="s">
        <v>90</v>
      </c>
      <c r="C46" s="24" t="s">
        <v>91</v>
      </c>
      <c r="D46" s="25" t="s">
        <v>92</v>
      </c>
      <c r="E46" s="24" t="s">
        <v>13</v>
      </c>
      <c r="F46" s="24" t="s">
        <v>86</v>
      </c>
      <c r="G46" s="35">
        <v>366.94</v>
      </c>
      <c r="H46" s="26">
        <v>12.46</v>
      </c>
      <c r="I46" s="26">
        <f t="shared" si="0"/>
        <v>15.58</v>
      </c>
      <c r="J46" s="27">
        <f t="shared" si="4"/>
        <v>5716.93</v>
      </c>
      <c r="K46" s="4"/>
    </row>
    <row r="47" spans="2:11" ht="42.75">
      <c r="B47" s="24" t="s">
        <v>93</v>
      </c>
      <c r="C47" s="24" t="s">
        <v>94</v>
      </c>
      <c r="D47" s="25" t="s">
        <v>95</v>
      </c>
      <c r="E47" s="24" t="s">
        <v>13</v>
      </c>
      <c r="F47" s="24" t="s">
        <v>86</v>
      </c>
      <c r="G47" s="35">
        <v>225</v>
      </c>
      <c r="H47" s="26">
        <v>10.58</v>
      </c>
      <c r="I47" s="26">
        <f t="shared" si="0"/>
        <v>13.23</v>
      </c>
      <c r="J47" s="27">
        <f t="shared" si="4"/>
        <v>2976.75</v>
      </c>
      <c r="K47" s="4"/>
    </row>
    <row r="48" spans="2:11" ht="42.75">
      <c r="B48" s="24" t="s">
        <v>96</v>
      </c>
      <c r="C48" s="24" t="s">
        <v>97</v>
      </c>
      <c r="D48" s="25" t="s">
        <v>98</v>
      </c>
      <c r="E48" s="24" t="s">
        <v>13</v>
      </c>
      <c r="F48" s="24" t="s">
        <v>86</v>
      </c>
      <c r="G48" s="35">
        <v>134.38</v>
      </c>
      <c r="H48" s="26">
        <v>16.47</v>
      </c>
      <c r="I48" s="26">
        <f t="shared" si="0"/>
        <v>20.59</v>
      </c>
      <c r="J48" s="27">
        <f t="shared" si="4"/>
        <v>2766.88</v>
      </c>
      <c r="K48" s="4"/>
    </row>
    <row r="49" spans="2:11" ht="28.5">
      <c r="B49" s="24" t="s">
        <v>99</v>
      </c>
      <c r="C49" s="24" t="s">
        <v>100</v>
      </c>
      <c r="D49" s="25" t="s">
        <v>101</v>
      </c>
      <c r="E49" s="24" t="s">
        <v>13</v>
      </c>
      <c r="F49" s="24" t="s">
        <v>53</v>
      </c>
      <c r="G49" s="35">
        <v>15.55</v>
      </c>
      <c r="H49" s="26">
        <v>972.16</v>
      </c>
      <c r="I49" s="26">
        <f t="shared" si="0"/>
        <v>1215.2</v>
      </c>
      <c r="J49" s="27">
        <f t="shared" si="4"/>
        <v>18896.36</v>
      </c>
      <c r="K49" s="4"/>
    </row>
    <row r="50" spans="2:11">
      <c r="B50" s="31" t="s">
        <v>102</v>
      </c>
      <c r="C50" s="286" t="s">
        <v>103</v>
      </c>
      <c r="D50" s="286"/>
      <c r="E50" s="286"/>
      <c r="F50" s="286"/>
      <c r="G50" s="286"/>
      <c r="H50" s="286"/>
      <c r="I50" s="26"/>
      <c r="J50" s="23">
        <f>SUM(J51:J58)</f>
        <v>94315.39</v>
      </c>
      <c r="K50" s="4"/>
    </row>
    <row r="51" spans="2:11" ht="28.5">
      <c r="B51" s="24" t="s">
        <v>104</v>
      </c>
      <c r="C51" s="24" t="s">
        <v>78</v>
      </c>
      <c r="D51" s="25" t="s">
        <v>79</v>
      </c>
      <c r="E51" s="24" t="s">
        <v>13</v>
      </c>
      <c r="F51" s="24" t="s">
        <v>14</v>
      </c>
      <c r="G51" s="35">
        <v>60.44</v>
      </c>
      <c r="H51" s="26">
        <v>47.8</v>
      </c>
      <c r="I51" s="26">
        <f t="shared" si="0"/>
        <v>59.75</v>
      </c>
      <c r="J51" s="27">
        <f t="shared" si="4"/>
        <v>3611.29</v>
      </c>
      <c r="K51" s="4"/>
    </row>
    <row r="52" spans="2:11" ht="28.5">
      <c r="B52" s="24" t="s">
        <v>105</v>
      </c>
      <c r="C52" s="24" t="s">
        <v>106</v>
      </c>
      <c r="D52" s="25" t="s">
        <v>107</v>
      </c>
      <c r="E52" s="24" t="s">
        <v>13</v>
      </c>
      <c r="F52" s="24" t="s">
        <v>53</v>
      </c>
      <c r="G52" s="35">
        <v>3.89</v>
      </c>
      <c r="H52" s="26">
        <v>956.1</v>
      </c>
      <c r="I52" s="26">
        <f t="shared" si="0"/>
        <v>1195.1300000000001</v>
      </c>
      <c r="J52" s="27">
        <f t="shared" si="4"/>
        <v>4649.0600000000004</v>
      </c>
      <c r="K52" s="4"/>
    </row>
    <row r="53" spans="2:11" ht="42.75">
      <c r="B53" s="24" t="s">
        <v>108</v>
      </c>
      <c r="C53" s="24" t="s">
        <v>81</v>
      </c>
      <c r="D53" s="25" t="s">
        <v>82</v>
      </c>
      <c r="E53" s="24" t="s">
        <v>13</v>
      </c>
      <c r="F53" s="24" t="s">
        <v>14</v>
      </c>
      <c r="G53" s="35">
        <v>349.55</v>
      </c>
      <c r="H53" s="26">
        <v>81.16</v>
      </c>
      <c r="I53" s="26">
        <f t="shared" si="0"/>
        <v>101.45</v>
      </c>
      <c r="J53" s="27">
        <f t="shared" si="4"/>
        <v>35461.85</v>
      </c>
      <c r="K53" s="4"/>
    </row>
    <row r="54" spans="2:11" ht="42.75">
      <c r="B54" s="24" t="s">
        <v>109</v>
      </c>
      <c r="C54" s="24" t="s">
        <v>88</v>
      </c>
      <c r="D54" s="25" t="s">
        <v>89</v>
      </c>
      <c r="E54" s="24" t="s">
        <v>13</v>
      </c>
      <c r="F54" s="24" t="s">
        <v>86</v>
      </c>
      <c r="G54" s="35">
        <v>660.1</v>
      </c>
      <c r="H54" s="26">
        <v>13.97</v>
      </c>
      <c r="I54" s="26">
        <f t="shared" si="0"/>
        <v>17.46</v>
      </c>
      <c r="J54" s="27">
        <f t="shared" si="4"/>
        <v>11525.35</v>
      </c>
      <c r="K54" s="4"/>
    </row>
    <row r="55" spans="2:11" ht="42.75">
      <c r="B55" s="24" t="s">
        <v>110</v>
      </c>
      <c r="C55" s="24" t="s">
        <v>91</v>
      </c>
      <c r="D55" s="25" t="s">
        <v>92</v>
      </c>
      <c r="E55" s="24" t="s">
        <v>13</v>
      </c>
      <c r="F55" s="24" t="s">
        <v>86</v>
      </c>
      <c r="G55" s="35">
        <v>113.6</v>
      </c>
      <c r="H55" s="26">
        <v>12.46</v>
      </c>
      <c r="I55" s="26">
        <f t="shared" si="0"/>
        <v>15.58</v>
      </c>
      <c r="J55" s="27">
        <f t="shared" si="4"/>
        <v>1769.89</v>
      </c>
      <c r="K55" s="4"/>
    </row>
    <row r="56" spans="2:11" ht="42.75">
      <c r="B56" s="24" t="s">
        <v>111</v>
      </c>
      <c r="C56" s="24" t="s">
        <v>94</v>
      </c>
      <c r="D56" s="25" t="s">
        <v>95</v>
      </c>
      <c r="E56" s="24" t="s">
        <v>13</v>
      </c>
      <c r="F56" s="24" t="s">
        <v>86</v>
      </c>
      <c r="G56" s="35">
        <v>26.41</v>
      </c>
      <c r="H56" s="26">
        <v>10.58</v>
      </c>
      <c r="I56" s="26">
        <f t="shared" si="0"/>
        <v>13.23</v>
      </c>
      <c r="J56" s="27">
        <f t="shared" si="4"/>
        <v>349.4</v>
      </c>
      <c r="K56" s="4"/>
    </row>
    <row r="57" spans="2:11" ht="28.5">
      <c r="B57" s="24" t="s">
        <v>112</v>
      </c>
      <c r="C57" s="24" t="s">
        <v>113</v>
      </c>
      <c r="D57" s="25" t="s">
        <v>114</v>
      </c>
      <c r="E57" s="24" t="s">
        <v>13</v>
      </c>
      <c r="F57" s="24" t="s">
        <v>86</v>
      </c>
      <c r="G57" s="35">
        <v>356.91</v>
      </c>
      <c r="H57" s="26">
        <v>19.5</v>
      </c>
      <c r="I57" s="26">
        <f t="shared" si="0"/>
        <v>24.38</v>
      </c>
      <c r="J57" s="27">
        <f t="shared" si="4"/>
        <v>8701.4699999999993</v>
      </c>
      <c r="K57" s="4"/>
    </row>
    <row r="58" spans="2:11" ht="42.75">
      <c r="B58" s="24" t="s">
        <v>115</v>
      </c>
      <c r="C58" s="24" t="s">
        <v>116</v>
      </c>
      <c r="D58" s="25" t="s">
        <v>117</v>
      </c>
      <c r="E58" s="24" t="s">
        <v>13</v>
      </c>
      <c r="F58" s="24" t="s">
        <v>53</v>
      </c>
      <c r="G58" s="35">
        <v>24.18</v>
      </c>
      <c r="H58" s="26">
        <v>934.56</v>
      </c>
      <c r="I58" s="26">
        <f t="shared" si="0"/>
        <v>1168.2</v>
      </c>
      <c r="J58" s="27">
        <f t="shared" si="4"/>
        <v>28247.08</v>
      </c>
      <c r="K58" s="4"/>
    </row>
    <row r="59" spans="2:11">
      <c r="B59" s="31" t="s">
        <v>118</v>
      </c>
      <c r="C59" s="286" t="s">
        <v>119</v>
      </c>
      <c r="D59" s="286"/>
      <c r="E59" s="286"/>
      <c r="F59" s="286"/>
      <c r="G59" s="286"/>
      <c r="H59" s="286"/>
      <c r="I59" s="26"/>
      <c r="J59" s="23">
        <f>SUM(J60:J68)</f>
        <v>10646.91</v>
      </c>
      <c r="K59" s="4"/>
    </row>
    <row r="60" spans="2:11" ht="57">
      <c r="B60" s="24" t="s">
        <v>120</v>
      </c>
      <c r="C60" s="24" t="s">
        <v>121</v>
      </c>
      <c r="D60" s="25" t="s">
        <v>122</v>
      </c>
      <c r="E60" s="24" t="s">
        <v>13</v>
      </c>
      <c r="F60" s="24" t="s">
        <v>29</v>
      </c>
      <c r="G60" s="35">
        <v>35</v>
      </c>
      <c r="H60" s="26">
        <v>71.040000000000006</v>
      </c>
      <c r="I60" s="26">
        <f t="shared" si="0"/>
        <v>88.8</v>
      </c>
      <c r="J60" s="27">
        <f t="shared" si="4"/>
        <v>3108</v>
      </c>
      <c r="K60" s="4"/>
    </row>
    <row r="61" spans="2:11" ht="28.5">
      <c r="B61" s="24" t="s">
        <v>123</v>
      </c>
      <c r="C61" s="24" t="s">
        <v>124</v>
      </c>
      <c r="D61" s="25" t="s">
        <v>125</v>
      </c>
      <c r="E61" s="24" t="s">
        <v>13</v>
      </c>
      <c r="F61" s="24" t="s">
        <v>21</v>
      </c>
      <c r="G61" s="35">
        <v>5</v>
      </c>
      <c r="H61" s="26">
        <v>15.7</v>
      </c>
      <c r="I61" s="26">
        <f t="shared" si="0"/>
        <v>19.63</v>
      </c>
      <c r="J61" s="27">
        <f t="shared" si="4"/>
        <v>98.15</v>
      </c>
      <c r="K61" s="4"/>
    </row>
    <row r="62" spans="2:11" ht="28.5">
      <c r="B62" s="24" t="s">
        <v>126</v>
      </c>
      <c r="C62" s="24" t="s">
        <v>78</v>
      </c>
      <c r="D62" s="25" t="s">
        <v>79</v>
      </c>
      <c r="E62" s="24" t="s">
        <v>13</v>
      </c>
      <c r="F62" s="24" t="s">
        <v>14</v>
      </c>
      <c r="G62" s="35">
        <v>4.84</v>
      </c>
      <c r="H62" s="26">
        <v>47.8</v>
      </c>
      <c r="I62" s="26">
        <f t="shared" si="0"/>
        <v>59.75</v>
      </c>
      <c r="J62" s="27">
        <f t="shared" si="4"/>
        <v>289.19</v>
      </c>
      <c r="K62" s="4"/>
    </row>
    <row r="63" spans="2:11" ht="42.75">
      <c r="B63" s="24" t="s">
        <v>127</v>
      </c>
      <c r="C63" s="24" t="s">
        <v>128</v>
      </c>
      <c r="D63" s="25" t="s">
        <v>129</v>
      </c>
      <c r="E63" s="24" t="s">
        <v>13</v>
      </c>
      <c r="F63" s="24" t="s">
        <v>14</v>
      </c>
      <c r="G63" s="35">
        <v>4.4000000000000004</v>
      </c>
      <c r="H63" s="26">
        <v>132.07</v>
      </c>
      <c r="I63" s="26">
        <f t="shared" si="0"/>
        <v>165.09</v>
      </c>
      <c r="J63" s="27">
        <f t="shared" si="4"/>
        <v>726.4</v>
      </c>
      <c r="K63" s="4"/>
    </row>
    <row r="64" spans="2:11" ht="28.5">
      <c r="B64" s="24" t="s">
        <v>130</v>
      </c>
      <c r="C64" s="24" t="s">
        <v>131</v>
      </c>
      <c r="D64" s="25" t="s">
        <v>132</v>
      </c>
      <c r="E64" s="24" t="s">
        <v>13</v>
      </c>
      <c r="F64" s="24" t="s">
        <v>86</v>
      </c>
      <c r="G64" s="35">
        <v>116.61</v>
      </c>
      <c r="H64" s="26">
        <v>13.71</v>
      </c>
      <c r="I64" s="26">
        <f t="shared" si="0"/>
        <v>17.14</v>
      </c>
      <c r="J64" s="27">
        <f t="shared" si="4"/>
        <v>1998.7</v>
      </c>
      <c r="K64" s="4"/>
    </row>
    <row r="65" spans="2:11" ht="42.75">
      <c r="B65" s="24" t="s">
        <v>133</v>
      </c>
      <c r="C65" s="24" t="s">
        <v>94</v>
      </c>
      <c r="D65" s="25" t="s">
        <v>95</v>
      </c>
      <c r="E65" s="24" t="s">
        <v>13</v>
      </c>
      <c r="F65" s="24" t="s">
        <v>86</v>
      </c>
      <c r="G65" s="35">
        <v>83.78</v>
      </c>
      <c r="H65" s="26">
        <v>10.58</v>
      </c>
      <c r="I65" s="26">
        <f t="shared" si="0"/>
        <v>13.23</v>
      </c>
      <c r="J65" s="27">
        <f t="shared" si="4"/>
        <v>1108.4100000000001</v>
      </c>
      <c r="K65" s="4"/>
    </row>
    <row r="66" spans="2:11" ht="28.5">
      <c r="B66" s="24" t="s">
        <v>134</v>
      </c>
      <c r="C66" s="24" t="s">
        <v>135</v>
      </c>
      <c r="D66" s="25" t="s">
        <v>136</v>
      </c>
      <c r="E66" s="24" t="s">
        <v>13</v>
      </c>
      <c r="F66" s="24" t="s">
        <v>86</v>
      </c>
      <c r="G66" s="35">
        <v>13.87</v>
      </c>
      <c r="H66" s="26">
        <v>9.93</v>
      </c>
      <c r="I66" s="26">
        <f t="shared" si="0"/>
        <v>12.41</v>
      </c>
      <c r="J66" s="27">
        <f t="shared" si="4"/>
        <v>172.13</v>
      </c>
      <c r="K66" s="4"/>
    </row>
    <row r="67" spans="2:11" ht="28.5">
      <c r="B67" s="24" t="s">
        <v>137</v>
      </c>
      <c r="C67" s="24" t="s">
        <v>113</v>
      </c>
      <c r="D67" s="25" t="s">
        <v>114</v>
      </c>
      <c r="E67" s="24" t="s">
        <v>13</v>
      </c>
      <c r="F67" s="24" t="s">
        <v>86</v>
      </c>
      <c r="G67" s="35">
        <v>13.08</v>
      </c>
      <c r="H67" s="26">
        <v>19.5</v>
      </c>
      <c r="I67" s="26">
        <f t="shared" si="0"/>
        <v>24.38</v>
      </c>
      <c r="J67" s="27">
        <f t="shared" si="4"/>
        <v>318.89</v>
      </c>
      <c r="K67" s="4"/>
    </row>
    <row r="68" spans="2:11" ht="42.75">
      <c r="B68" s="24" t="s">
        <v>138</v>
      </c>
      <c r="C68" s="24" t="s">
        <v>116</v>
      </c>
      <c r="D68" s="25" t="s">
        <v>117</v>
      </c>
      <c r="E68" s="24" t="s">
        <v>13</v>
      </c>
      <c r="F68" s="24" t="s">
        <v>53</v>
      </c>
      <c r="G68" s="35">
        <v>2.42</v>
      </c>
      <c r="H68" s="26">
        <v>934.56</v>
      </c>
      <c r="I68" s="26">
        <f t="shared" si="0"/>
        <v>1168.2</v>
      </c>
      <c r="J68" s="27">
        <f t="shared" si="4"/>
        <v>2827.04</v>
      </c>
      <c r="K68" s="4"/>
    </row>
    <row r="69" spans="2:11">
      <c r="B69" s="31" t="s">
        <v>139</v>
      </c>
      <c r="C69" s="286" t="s">
        <v>140</v>
      </c>
      <c r="D69" s="286"/>
      <c r="E69" s="286"/>
      <c r="F69" s="286"/>
      <c r="G69" s="286"/>
      <c r="H69" s="286"/>
      <c r="I69" s="26"/>
      <c r="J69" s="23">
        <f>SUM(J70:J74)</f>
        <v>3392.1800000000003</v>
      </c>
      <c r="K69" s="4"/>
    </row>
    <row r="70" spans="2:11" ht="57">
      <c r="B70" s="24" t="s">
        <v>141</v>
      </c>
      <c r="C70" s="24" t="s">
        <v>121</v>
      </c>
      <c r="D70" s="25" t="s">
        <v>122</v>
      </c>
      <c r="E70" s="24" t="s">
        <v>13</v>
      </c>
      <c r="F70" s="24" t="s">
        <v>29</v>
      </c>
      <c r="G70" s="35">
        <v>17.5</v>
      </c>
      <c r="H70" s="26">
        <v>71.040000000000006</v>
      </c>
      <c r="I70" s="26">
        <f t="shared" si="0"/>
        <v>88.8</v>
      </c>
      <c r="J70" s="27">
        <f t="shared" si="4"/>
        <v>1554</v>
      </c>
      <c r="K70" s="4"/>
    </row>
    <row r="71" spans="2:11" ht="28.5">
      <c r="B71" s="24" t="s">
        <v>142</v>
      </c>
      <c r="C71" s="24" t="s">
        <v>78</v>
      </c>
      <c r="D71" s="25" t="s">
        <v>79</v>
      </c>
      <c r="E71" s="24" t="s">
        <v>13</v>
      </c>
      <c r="F71" s="24" t="s">
        <v>14</v>
      </c>
      <c r="G71" s="35">
        <v>1.25</v>
      </c>
      <c r="H71" s="26">
        <v>47.8</v>
      </c>
      <c r="I71" s="26">
        <f t="shared" si="0"/>
        <v>59.75</v>
      </c>
      <c r="J71" s="27">
        <f t="shared" si="4"/>
        <v>74.69</v>
      </c>
      <c r="K71" s="4"/>
    </row>
    <row r="72" spans="2:11" ht="42.75">
      <c r="B72" s="24" t="s">
        <v>143</v>
      </c>
      <c r="C72" s="24" t="s">
        <v>128</v>
      </c>
      <c r="D72" s="25" t="s">
        <v>129</v>
      </c>
      <c r="E72" s="24" t="s">
        <v>13</v>
      </c>
      <c r="F72" s="24" t="s">
        <v>14</v>
      </c>
      <c r="G72" s="35">
        <v>5</v>
      </c>
      <c r="H72" s="26">
        <v>132.07</v>
      </c>
      <c r="I72" s="26">
        <f t="shared" si="0"/>
        <v>165.09</v>
      </c>
      <c r="J72" s="27">
        <f t="shared" si="4"/>
        <v>825.45</v>
      </c>
      <c r="K72" s="4"/>
    </row>
    <row r="73" spans="2:11" ht="28.5">
      <c r="B73" s="24" t="s">
        <v>144</v>
      </c>
      <c r="C73" s="24" t="s">
        <v>145</v>
      </c>
      <c r="D73" s="25" t="s">
        <v>146</v>
      </c>
      <c r="E73" s="24" t="s">
        <v>13</v>
      </c>
      <c r="F73" s="24" t="s">
        <v>86</v>
      </c>
      <c r="G73" s="35">
        <v>10.19</v>
      </c>
      <c r="H73" s="26">
        <v>15.86</v>
      </c>
      <c r="I73" s="26">
        <f t="shared" si="0"/>
        <v>19.829999999999998</v>
      </c>
      <c r="J73" s="27">
        <f t="shared" si="4"/>
        <v>202.07</v>
      </c>
      <c r="K73" s="4"/>
    </row>
    <row r="74" spans="2:11" ht="42.75">
      <c r="B74" s="24" t="s">
        <v>147</v>
      </c>
      <c r="C74" s="24" t="s">
        <v>116</v>
      </c>
      <c r="D74" s="25" t="s">
        <v>117</v>
      </c>
      <c r="E74" s="24" t="s">
        <v>13</v>
      </c>
      <c r="F74" s="24" t="s">
        <v>53</v>
      </c>
      <c r="G74" s="35">
        <v>0.63</v>
      </c>
      <c r="H74" s="26">
        <v>934.56</v>
      </c>
      <c r="I74" s="26">
        <f t="shared" si="0"/>
        <v>1168.2</v>
      </c>
      <c r="J74" s="27">
        <f t="shared" si="4"/>
        <v>735.97</v>
      </c>
      <c r="K74" s="4"/>
    </row>
    <row r="75" spans="2:11">
      <c r="B75" s="31" t="s">
        <v>148</v>
      </c>
      <c r="C75" s="286" t="s">
        <v>149</v>
      </c>
      <c r="D75" s="286"/>
      <c r="E75" s="286"/>
      <c r="F75" s="286"/>
      <c r="G75" s="286"/>
      <c r="H75" s="286"/>
      <c r="I75" s="26">
        <f t="shared" si="0"/>
        <v>0</v>
      </c>
      <c r="J75" s="23">
        <f>SUM(J76:J79)</f>
        <v>11937.900000000001</v>
      </c>
      <c r="K75" s="4"/>
    </row>
    <row r="76" spans="2:11" ht="28.5">
      <c r="B76" s="24" t="s">
        <v>150</v>
      </c>
      <c r="C76" s="24" t="s">
        <v>78</v>
      </c>
      <c r="D76" s="25" t="s">
        <v>79</v>
      </c>
      <c r="E76" s="24" t="s">
        <v>13</v>
      </c>
      <c r="F76" s="24" t="s">
        <v>14</v>
      </c>
      <c r="G76" s="35">
        <v>13.25</v>
      </c>
      <c r="H76" s="26">
        <v>47.8</v>
      </c>
      <c r="I76" s="26">
        <f t="shared" si="0"/>
        <v>59.75</v>
      </c>
      <c r="J76" s="27">
        <f t="shared" si="4"/>
        <v>791.69</v>
      </c>
      <c r="K76" s="4"/>
    </row>
    <row r="77" spans="2:11" ht="42.75">
      <c r="B77" s="24" t="s">
        <v>151</v>
      </c>
      <c r="C77" s="24" t="s">
        <v>152</v>
      </c>
      <c r="D77" s="25" t="s">
        <v>153</v>
      </c>
      <c r="E77" s="24" t="s">
        <v>13</v>
      </c>
      <c r="F77" s="24" t="s">
        <v>14</v>
      </c>
      <c r="G77" s="35">
        <v>44.97</v>
      </c>
      <c r="H77" s="26">
        <v>96.49</v>
      </c>
      <c r="I77" s="26">
        <f t="shared" si="0"/>
        <v>120.61</v>
      </c>
      <c r="J77" s="27">
        <f t="shared" si="4"/>
        <v>5423.83</v>
      </c>
      <c r="K77" s="4"/>
    </row>
    <row r="78" spans="2:11" ht="42.75">
      <c r="B78" s="24" t="s">
        <v>154</v>
      </c>
      <c r="C78" s="24" t="s">
        <v>88</v>
      </c>
      <c r="D78" s="25" t="s">
        <v>89</v>
      </c>
      <c r="E78" s="24" t="s">
        <v>13</v>
      </c>
      <c r="F78" s="24" t="s">
        <v>86</v>
      </c>
      <c r="G78" s="35">
        <v>84.2</v>
      </c>
      <c r="H78" s="26">
        <v>13.97</v>
      </c>
      <c r="I78" s="26">
        <f t="shared" si="0"/>
        <v>17.46</v>
      </c>
      <c r="J78" s="27">
        <f t="shared" si="4"/>
        <v>1470.13</v>
      </c>
      <c r="K78" s="4"/>
    </row>
    <row r="79" spans="2:11" ht="42.75">
      <c r="B79" s="24" t="s">
        <v>155</v>
      </c>
      <c r="C79" s="24" t="s">
        <v>116</v>
      </c>
      <c r="D79" s="25" t="s">
        <v>117</v>
      </c>
      <c r="E79" s="24" t="s">
        <v>13</v>
      </c>
      <c r="F79" s="24" t="s">
        <v>53</v>
      </c>
      <c r="G79" s="35">
        <v>3.64</v>
      </c>
      <c r="H79" s="26">
        <v>934.56</v>
      </c>
      <c r="I79" s="26">
        <f t="shared" si="0"/>
        <v>1168.2</v>
      </c>
      <c r="J79" s="27">
        <f t="shared" si="4"/>
        <v>4252.25</v>
      </c>
      <c r="K79" s="4"/>
    </row>
    <row r="80" spans="2:11">
      <c r="B80" s="31" t="s">
        <v>156</v>
      </c>
      <c r="C80" s="286" t="s">
        <v>157</v>
      </c>
      <c r="D80" s="286"/>
      <c r="E80" s="286"/>
      <c r="F80" s="286"/>
      <c r="G80" s="286"/>
      <c r="H80" s="286"/>
      <c r="I80" s="26"/>
      <c r="J80" s="23">
        <f>J81+J87+J93+J95+J100+J107+J109</f>
        <v>418743.47</v>
      </c>
      <c r="K80" s="4">
        <f t="shared" ref="K80:K135" si="5">ROUND(1.25*J80,2)</f>
        <v>523429.34</v>
      </c>
    </row>
    <row r="81" spans="2:11">
      <c r="B81" s="31" t="s">
        <v>158</v>
      </c>
      <c r="C81" s="286" t="s">
        <v>159</v>
      </c>
      <c r="D81" s="286"/>
      <c r="E81" s="286"/>
      <c r="F81" s="286"/>
      <c r="G81" s="286"/>
      <c r="H81" s="286"/>
      <c r="I81" s="26"/>
      <c r="J81" s="23">
        <f>SUM(J82:J86)</f>
        <v>63796.89</v>
      </c>
      <c r="K81" s="4"/>
    </row>
    <row r="82" spans="2:11" ht="57">
      <c r="B82" s="24" t="s">
        <v>160</v>
      </c>
      <c r="C82" s="24" t="s">
        <v>161</v>
      </c>
      <c r="D82" s="25" t="s">
        <v>162</v>
      </c>
      <c r="E82" s="24" t="s">
        <v>13</v>
      </c>
      <c r="F82" s="24" t="s">
        <v>14</v>
      </c>
      <c r="G82" s="35">
        <v>333.34</v>
      </c>
      <c r="H82" s="26">
        <v>52.81</v>
      </c>
      <c r="I82" s="26">
        <f t="shared" ref="I82:I143" si="6">ROUND(1.25*H82,2)</f>
        <v>66.010000000000005</v>
      </c>
      <c r="J82" s="27">
        <f t="shared" ref="J82:J108" si="7">ROUND(G82*I82,2)</f>
        <v>22003.77</v>
      </c>
      <c r="K82" s="4"/>
    </row>
    <row r="83" spans="2:11" ht="42.75">
      <c r="B83" s="24" t="s">
        <v>163</v>
      </c>
      <c r="C83" s="24" t="s">
        <v>164</v>
      </c>
      <c r="D83" s="25" t="s">
        <v>165</v>
      </c>
      <c r="E83" s="24" t="s">
        <v>13</v>
      </c>
      <c r="F83" s="24" t="s">
        <v>86</v>
      </c>
      <c r="G83" s="35">
        <v>839.33</v>
      </c>
      <c r="H83" s="26">
        <v>10.82</v>
      </c>
      <c r="I83" s="26">
        <f t="shared" si="6"/>
        <v>13.53</v>
      </c>
      <c r="J83" s="27">
        <f t="shared" si="7"/>
        <v>11356.13</v>
      </c>
      <c r="K83" s="4"/>
    </row>
    <row r="84" spans="2:11" ht="42.75">
      <c r="B84" s="24" t="s">
        <v>166</v>
      </c>
      <c r="C84" s="24" t="s">
        <v>167</v>
      </c>
      <c r="D84" s="25" t="s">
        <v>168</v>
      </c>
      <c r="E84" s="24" t="s">
        <v>13</v>
      </c>
      <c r="F84" s="24" t="s">
        <v>86</v>
      </c>
      <c r="G84" s="35">
        <v>312.88</v>
      </c>
      <c r="H84" s="26">
        <v>9.1</v>
      </c>
      <c r="I84" s="26">
        <f t="shared" si="6"/>
        <v>11.38</v>
      </c>
      <c r="J84" s="27">
        <f t="shared" si="7"/>
        <v>3560.57</v>
      </c>
      <c r="K84" s="4"/>
    </row>
    <row r="85" spans="2:11" ht="42.75">
      <c r="B85" s="24" t="s">
        <v>169</v>
      </c>
      <c r="C85" s="24" t="s">
        <v>170</v>
      </c>
      <c r="D85" s="25" t="s">
        <v>171</v>
      </c>
      <c r="E85" s="24" t="s">
        <v>13</v>
      </c>
      <c r="F85" s="24" t="s">
        <v>86</v>
      </c>
      <c r="G85" s="35">
        <v>450.22</v>
      </c>
      <c r="H85" s="26">
        <v>13.82</v>
      </c>
      <c r="I85" s="26">
        <f t="shared" si="6"/>
        <v>17.28</v>
      </c>
      <c r="J85" s="27">
        <f t="shared" si="7"/>
        <v>7779.8</v>
      </c>
      <c r="K85" s="4"/>
    </row>
    <row r="86" spans="2:11" ht="42.75">
      <c r="B86" s="24" t="s">
        <v>172</v>
      </c>
      <c r="C86" s="24" t="s">
        <v>173</v>
      </c>
      <c r="D86" s="25" t="s">
        <v>174</v>
      </c>
      <c r="E86" s="24" t="s">
        <v>13</v>
      </c>
      <c r="F86" s="24" t="s">
        <v>53</v>
      </c>
      <c r="G86" s="35">
        <v>18.25</v>
      </c>
      <c r="H86" s="26">
        <v>837.11</v>
      </c>
      <c r="I86" s="26">
        <f t="shared" si="6"/>
        <v>1046.3900000000001</v>
      </c>
      <c r="J86" s="27">
        <f t="shared" si="7"/>
        <v>19096.62</v>
      </c>
      <c r="K86" s="4"/>
    </row>
    <row r="87" spans="2:11">
      <c r="B87" s="31" t="s">
        <v>175</v>
      </c>
      <c r="C87" s="286" t="s">
        <v>176</v>
      </c>
      <c r="D87" s="286"/>
      <c r="E87" s="286"/>
      <c r="F87" s="286"/>
      <c r="G87" s="286"/>
      <c r="H87" s="286"/>
      <c r="I87" s="26">
        <f t="shared" si="6"/>
        <v>0</v>
      </c>
      <c r="J87" s="23">
        <f>SUM(J88:J92)</f>
        <v>65100.92</v>
      </c>
      <c r="K87" s="4"/>
    </row>
    <row r="88" spans="2:11" ht="57">
      <c r="B88" s="24" t="s">
        <v>177</v>
      </c>
      <c r="C88" s="24" t="s">
        <v>161</v>
      </c>
      <c r="D88" s="25" t="s">
        <v>162</v>
      </c>
      <c r="E88" s="24" t="s">
        <v>13</v>
      </c>
      <c r="F88" s="24" t="s">
        <v>14</v>
      </c>
      <c r="G88" s="35">
        <v>344.1</v>
      </c>
      <c r="H88" s="26">
        <v>52.81</v>
      </c>
      <c r="I88" s="26">
        <f t="shared" si="6"/>
        <v>66.010000000000005</v>
      </c>
      <c r="J88" s="27">
        <f t="shared" si="7"/>
        <v>22714.04</v>
      </c>
      <c r="K88" s="4"/>
    </row>
    <row r="89" spans="2:11" ht="42.75">
      <c r="B89" s="24" t="s">
        <v>178</v>
      </c>
      <c r="C89" s="24" t="s">
        <v>179</v>
      </c>
      <c r="D89" s="25" t="s">
        <v>180</v>
      </c>
      <c r="E89" s="24" t="s">
        <v>13</v>
      </c>
      <c r="F89" s="24" t="s">
        <v>86</v>
      </c>
      <c r="G89" s="35">
        <v>675.91</v>
      </c>
      <c r="H89" s="26">
        <v>12.12</v>
      </c>
      <c r="I89" s="26">
        <f t="shared" si="6"/>
        <v>15.15</v>
      </c>
      <c r="J89" s="27">
        <f t="shared" si="7"/>
        <v>10240.040000000001</v>
      </c>
      <c r="K89" s="4"/>
    </row>
    <row r="90" spans="2:11" ht="42.75">
      <c r="B90" s="24" t="s">
        <v>181</v>
      </c>
      <c r="C90" s="24" t="s">
        <v>164</v>
      </c>
      <c r="D90" s="25" t="s">
        <v>165</v>
      </c>
      <c r="E90" s="24" t="s">
        <v>13</v>
      </c>
      <c r="F90" s="24" t="s">
        <v>86</v>
      </c>
      <c r="G90" s="35">
        <v>9.64</v>
      </c>
      <c r="H90" s="26">
        <v>10.82</v>
      </c>
      <c r="I90" s="26">
        <f t="shared" si="6"/>
        <v>13.53</v>
      </c>
      <c r="J90" s="27">
        <f t="shared" si="7"/>
        <v>130.43</v>
      </c>
      <c r="K90" s="4"/>
    </row>
    <row r="91" spans="2:11" ht="42.75">
      <c r="B91" s="24" t="s">
        <v>182</v>
      </c>
      <c r="C91" s="24" t="s">
        <v>170</v>
      </c>
      <c r="D91" s="25" t="s">
        <v>171</v>
      </c>
      <c r="E91" s="24" t="s">
        <v>13</v>
      </c>
      <c r="F91" s="24" t="s">
        <v>86</v>
      </c>
      <c r="G91" s="35">
        <v>365.31</v>
      </c>
      <c r="H91" s="26">
        <v>13.82</v>
      </c>
      <c r="I91" s="26">
        <f t="shared" si="6"/>
        <v>17.28</v>
      </c>
      <c r="J91" s="27">
        <f t="shared" si="7"/>
        <v>6312.56</v>
      </c>
      <c r="K91" s="4"/>
    </row>
    <row r="92" spans="2:11" ht="42.75">
      <c r="B92" s="24" t="s">
        <v>183</v>
      </c>
      <c r="C92" s="24" t="s">
        <v>184</v>
      </c>
      <c r="D92" s="25" t="s">
        <v>185</v>
      </c>
      <c r="E92" s="24" t="s">
        <v>13</v>
      </c>
      <c r="F92" s="24" t="s">
        <v>53</v>
      </c>
      <c r="G92" s="35">
        <v>24.55</v>
      </c>
      <c r="H92" s="26">
        <v>837.6</v>
      </c>
      <c r="I92" s="26">
        <f t="shared" si="6"/>
        <v>1047</v>
      </c>
      <c r="J92" s="27">
        <f t="shared" si="7"/>
        <v>25703.85</v>
      </c>
      <c r="K92" s="4"/>
    </row>
    <row r="93" spans="2:11">
      <c r="B93" s="31" t="s">
        <v>186</v>
      </c>
      <c r="C93" s="286" t="s">
        <v>187</v>
      </c>
      <c r="D93" s="286"/>
      <c r="E93" s="286"/>
      <c r="F93" s="286"/>
      <c r="G93" s="286"/>
      <c r="H93" s="286"/>
      <c r="I93" s="26"/>
      <c r="J93" s="23">
        <f>J94</f>
        <v>4846.8900000000003</v>
      </c>
      <c r="K93" s="4"/>
    </row>
    <row r="94" spans="2:11" ht="28.5">
      <c r="B94" s="24" t="s">
        <v>188</v>
      </c>
      <c r="C94" s="24" t="s">
        <v>189</v>
      </c>
      <c r="D94" s="25" t="s">
        <v>190</v>
      </c>
      <c r="E94" s="24" t="s">
        <v>13</v>
      </c>
      <c r="F94" s="24" t="s">
        <v>29</v>
      </c>
      <c r="G94" s="35">
        <v>124.12</v>
      </c>
      <c r="H94" s="26">
        <v>31.24</v>
      </c>
      <c r="I94" s="26">
        <f t="shared" si="6"/>
        <v>39.049999999999997</v>
      </c>
      <c r="J94" s="27">
        <f t="shared" si="7"/>
        <v>4846.8900000000003</v>
      </c>
      <c r="K94" s="4"/>
    </row>
    <row r="95" spans="2:11">
      <c r="B95" s="31" t="s">
        <v>191</v>
      </c>
      <c r="C95" s="286" t="s">
        <v>192</v>
      </c>
      <c r="D95" s="286"/>
      <c r="E95" s="286"/>
      <c r="F95" s="286"/>
      <c r="G95" s="286"/>
      <c r="H95" s="286"/>
      <c r="I95" s="26"/>
      <c r="J95" s="23">
        <f>SUM(J96:J99)</f>
        <v>2884.87</v>
      </c>
      <c r="K95" s="4"/>
    </row>
    <row r="96" spans="2:11" ht="57">
      <c r="B96" s="24" t="s">
        <v>193</v>
      </c>
      <c r="C96" s="24" t="s">
        <v>161</v>
      </c>
      <c r="D96" s="25" t="s">
        <v>162</v>
      </c>
      <c r="E96" s="24" t="s">
        <v>13</v>
      </c>
      <c r="F96" s="24" t="s">
        <v>14</v>
      </c>
      <c r="G96" s="35">
        <v>18</v>
      </c>
      <c r="H96" s="26">
        <v>52.81</v>
      </c>
      <c r="I96" s="26">
        <f t="shared" si="6"/>
        <v>66.010000000000005</v>
      </c>
      <c r="J96" s="27">
        <f t="shared" si="7"/>
        <v>1188.18</v>
      </c>
      <c r="K96" s="4"/>
    </row>
    <row r="97" spans="2:11" ht="42.75">
      <c r="B97" s="24" t="s">
        <v>194</v>
      </c>
      <c r="C97" s="24" t="s">
        <v>179</v>
      </c>
      <c r="D97" s="25" t="s">
        <v>180</v>
      </c>
      <c r="E97" s="24" t="s">
        <v>13</v>
      </c>
      <c r="F97" s="24" t="s">
        <v>86</v>
      </c>
      <c r="G97" s="35">
        <v>43.92</v>
      </c>
      <c r="H97" s="26">
        <v>12.12</v>
      </c>
      <c r="I97" s="26">
        <f t="shared" si="6"/>
        <v>15.15</v>
      </c>
      <c r="J97" s="27">
        <f t="shared" si="7"/>
        <v>665.39</v>
      </c>
      <c r="K97" s="4"/>
    </row>
    <row r="98" spans="2:11" ht="42.75">
      <c r="B98" s="24" t="s">
        <v>195</v>
      </c>
      <c r="C98" s="24" t="s">
        <v>170</v>
      </c>
      <c r="D98" s="25" t="s">
        <v>171</v>
      </c>
      <c r="E98" s="24" t="s">
        <v>13</v>
      </c>
      <c r="F98" s="24" t="s">
        <v>86</v>
      </c>
      <c r="G98" s="35">
        <v>13.66</v>
      </c>
      <c r="H98" s="26">
        <v>13.82</v>
      </c>
      <c r="I98" s="26">
        <f t="shared" si="6"/>
        <v>17.28</v>
      </c>
      <c r="J98" s="27">
        <f t="shared" si="7"/>
        <v>236.04</v>
      </c>
      <c r="K98" s="4"/>
    </row>
    <row r="99" spans="2:11" ht="42.75">
      <c r="B99" s="24" t="s">
        <v>196</v>
      </c>
      <c r="C99" s="24" t="s">
        <v>173</v>
      </c>
      <c r="D99" s="25" t="s">
        <v>174</v>
      </c>
      <c r="E99" s="24" t="s">
        <v>13</v>
      </c>
      <c r="F99" s="24" t="s">
        <v>53</v>
      </c>
      <c r="G99" s="35">
        <v>0.76</v>
      </c>
      <c r="H99" s="26">
        <v>837.11</v>
      </c>
      <c r="I99" s="26">
        <f t="shared" si="6"/>
        <v>1046.3900000000001</v>
      </c>
      <c r="J99" s="27">
        <f t="shared" si="7"/>
        <v>795.26</v>
      </c>
      <c r="K99" s="4"/>
    </row>
    <row r="100" spans="2:11">
      <c r="B100" s="31" t="s">
        <v>197</v>
      </c>
      <c r="C100" s="286" t="s">
        <v>198</v>
      </c>
      <c r="D100" s="286"/>
      <c r="E100" s="286"/>
      <c r="F100" s="286"/>
      <c r="G100" s="286"/>
      <c r="H100" s="286"/>
      <c r="I100" s="26"/>
      <c r="J100" s="23">
        <f>SUM(J101:J106)</f>
        <v>3773.35</v>
      </c>
      <c r="K100" s="4"/>
    </row>
    <row r="101" spans="2:11" ht="57">
      <c r="B101" s="24" t="s">
        <v>199</v>
      </c>
      <c r="C101" s="24" t="s">
        <v>161</v>
      </c>
      <c r="D101" s="25" t="s">
        <v>162</v>
      </c>
      <c r="E101" s="24" t="s">
        <v>13</v>
      </c>
      <c r="F101" s="24" t="s">
        <v>14</v>
      </c>
      <c r="G101" s="35">
        <v>19.239999999999998</v>
      </c>
      <c r="H101" s="26">
        <v>52.81</v>
      </c>
      <c r="I101" s="26">
        <f t="shared" si="6"/>
        <v>66.010000000000005</v>
      </c>
      <c r="J101" s="27">
        <f t="shared" si="7"/>
        <v>1270.03</v>
      </c>
      <c r="K101" s="4"/>
    </row>
    <row r="102" spans="2:11" ht="42.75">
      <c r="B102" s="24" t="s">
        <v>200</v>
      </c>
      <c r="C102" s="24" t="s">
        <v>201</v>
      </c>
      <c r="D102" s="25" t="s">
        <v>202</v>
      </c>
      <c r="E102" s="24" t="s">
        <v>13</v>
      </c>
      <c r="F102" s="24" t="s">
        <v>86</v>
      </c>
      <c r="G102" s="35">
        <v>15.26</v>
      </c>
      <c r="H102" s="26">
        <v>12.95</v>
      </c>
      <c r="I102" s="26">
        <f t="shared" si="6"/>
        <v>16.190000000000001</v>
      </c>
      <c r="J102" s="27">
        <f t="shared" si="7"/>
        <v>247.06</v>
      </c>
      <c r="K102" s="4"/>
    </row>
    <row r="103" spans="2:11" ht="42.75">
      <c r="B103" s="24" t="s">
        <v>203</v>
      </c>
      <c r="C103" s="24" t="s">
        <v>179</v>
      </c>
      <c r="D103" s="25" t="s">
        <v>180</v>
      </c>
      <c r="E103" s="24" t="s">
        <v>13</v>
      </c>
      <c r="F103" s="24" t="s">
        <v>86</v>
      </c>
      <c r="G103" s="35">
        <v>19.45</v>
      </c>
      <c r="H103" s="26">
        <v>12.12</v>
      </c>
      <c r="I103" s="26">
        <f t="shared" si="6"/>
        <v>15.15</v>
      </c>
      <c r="J103" s="27">
        <f t="shared" si="7"/>
        <v>294.67</v>
      </c>
      <c r="K103" s="4"/>
    </row>
    <row r="104" spans="2:11" ht="42.75">
      <c r="B104" s="24" t="s">
        <v>204</v>
      </c>
      <c r="C104" s="24" t="s">
        <v>164</v>
      </c>
      <c r="D104" s="25" t="s">
        <v>165</v>
      </c>
      <c r="E104" s="24" t="s">
        <v>13</v>
      </c>
      <c r="F104" s="24" t="s">
        <v>86</v>
      </c>
      <c r="G104" s="35">
        <v>28.01</v>
      </c>
      <c r="H104" s="26">
        <v>10.82</v>
      </c>
      <c r="I104" s="26">
        <f t="shared" si="6"/>
        <v>13.53</v>
      </c>
      <c r="J104" s="27">
        <f t="shared" si="7"/>
        <v>378.98</v>
      </c>
      <c r="K104" s="4"/>
    </row>
    <row r="105" spans="2:11" ht="42.75">
      <c r="B105" s="24" t="s">
        <v>205</v>
      </c>
      <c r="C105" s="24" t="s">
        <v>170</v>
      </c>
      <c r="D105" s="25" t="s">
        <v>171</v>
      </c>
      <c r="E105" s="24" t="s">
        <v>13</v>
      </c>
      <c r="F105" s="24" t="s">
        <v>86</v>
      </c>
      <c r="G105" s="35">
        <v>17.059999999999999</v>
      </c>
      <c r="H105" s="26">
        <v>13.82</v>
      </c>
      <c r="I105" s="26">
        <f t="shared" si="6"/>
        <v>17.28</v>
      </c>
      <c r="J105" s="27">
        <f t="shared" si="7"/>
        <v>294.8</v>
      </c>
      <c r="K105" s="4"/>
    </row>
    <row r="106" spans="2:11" ht="42.75">
      <c r="B106" s="24" t="s">
        <v>206</v>
      </c>
      <c r="C106" s="24" t="s">
        <v>184</v>
      </c>
      <c r="D106" s="25" t="s">
        <v>185</v>
      </c>
      <c r="E106" s="24" t="s">
        <v>13</v>
      </c>
      <c r="F106" s="24" t="s">
        <v>53</v>
      </c>
      <c r="G106" s="35">
        <v>1.23</v>
      </c>
      <c r="H106" s="26">
        <v>837.6</v>
      </c>
      <c r="I106" s="26">
        <f t="shared" si="6"/>
        <v>1047</v>
      </c>
      <c r="J106" s="27">
        <f t="shared" si="7"/>
        <v>1287.81</v>
      </c>
      <c r="K106" s="4"/>
    </row>
    <row r="107" spans="2:11">
      <c r="B107" s="31" t="s">
        <v>207</v>
      </c>
      <c r="C107" s="286" t="s">
        <v>208</v>
      </c>
      <c r="D107" s="286"/>
      <c r="E107" s="286"/>
      <c r="F107" s="286"/>
      <c r="G107" s="286"/>
      <c r="H107" s="286"/>
      <c r="I107" s="26"/>
      <c r="J107" s="23">
        <f>J108</f>
        <v>163623.07</v>
      </c>
      <c r="K107" s="4"/>
    </row>
    <row r="108" spans="2:11" ht="57">
      <c r="B108" s="24" t="s">
        <v>209</v>
      </c>
      <c r="C108" s="24" t="s">
        <v>210</v>
      </c>
      <c r="D108" s="25" t="s">
        <v>211</v>
      </c>
      <c r="E108" s="24" t="s">
        <v>13</v>
      </c>
      <c r="F108" s="24" t="s">
        <v>86</v>
      </c>
      <c r="G108" s="35">
        <v>9693.31</v>
      </c>
      <c r="H108" s="26">
        <v>13.5</v>
      </c>
      <c r="I108" s="26">
        <f t="shared" si="6"/>
        <v>16.88</v>
      </c>
      <c r="J108" s="27">
        <f t="shared" si="7"/>
        <v>163623.07</v>
      </c>
      <c r="K108" s="4"/>
    </row>
    <row r="109" spans="2:11">
      <c r="B109" s="31" t="s">
        <v>212</v>
      </c>
      <c r="C109" s="286" t="s">
        <v>213</v>
      </c>
      <c r="D109" s="286"/>
      <c r="E109" s="286"/>
      <c r="F109" s="286"/>
      <c r="G109" s="286"/>
      <c r="H109" s="286"/>
      <c r="I109" s="26"/>
      <c r="J109" s="23">
        <f>J110+J115</f>
        <v>114717.48000000001</v>
      </c>
      <c r="K109" s="4"/>
    </row>
    <row r="110" spans="2:11">
      <c r="B110" s="31" t="s">
        <v>214</v>
      </c>
      <c r="C110" s="286" t="s">
        <v>215</v>
      </c>
      <c r="D110" s="286"/>
      <c r="E110" s="286"/>
      <c r="F110" s="286"/>
      <c r="G110" s="286"/>
      <c r="H110" s="286"/>
      <c r="I110" s="26"/>
      <c r="J110" s="23">
        <f>SUM(J111:J114)</f>
        <v>86568.540000000008</v>
      </c>
      <c r="K110" s="4"/>
    </row>
    <row r="111" spans="2:11" ht="42.75">
      <c r="B111" s="24" t="s">
        <v>216</v>
      </c>
      <c r="C111" s="24" t="s">
        <v>217</v>
      </c>
      <c r="D111" s="25" t="s">
        <v>218</v>
      </c>
      <c r="E111" s="24" t="s">
        <v>13</v>
      </c>
      <c r="F111" s="24" t="s">
        <v>14</v>
      </c>
      <c r="G111" s="35">
        <v>783.72</v>
      </c>
      <c r="H111" s="26">
        <v>3.33</v>
      </c>
      <c r="I111" s="26">
        <f t="shared" si="6"/>
        <v>4.16</v>
      </c>
      <c r="J111" s="27">
        <f t="shared" ref="J111:J114" si="8">ROUND(G111*I111,2)</f>
        <v>3260.28</v>
      </c>
      <c r="K111" s="4"/>
    </row>
    <row r="112" spans="2:11" ht="28.5">
      <c r="B112" s="24" t="s">
        <v>219</v>
      </c>
      <c r="C112" s="24" t="s">
        <v>220</v>
      </c>
      <c r="D112" s="25" t="s">
        <v>221</v>
      </c>
      <c r="E112" s="24" t="s">
        <v>13</v>
      </c>
      <c r="F112" s="24" t="s">
        <v>53</v>
      </c>
      <c r="G112" s="35">
        <v>39.19</v>
      </c>
      <c r="H112" s="26">
        <v>373.5</v>
      </c>
      <c r="I112" s="26">
        <f t="shared" si="6"/>
        <v>466.88</v>
      </c>
      <c r="J112" s="27">
        <f t="shared" si="8"/>
        <v>18297.03</v>
      </c>
      <c r="K112" s="4"/>
    </row>
    <row r="113" spans="2:11" ht="42.75">
      <c r="B113" s="24" t="s">
        <v>222</v>
      </c>
      <c r="C113" s="24" t="s">
        <v>223</v>
      </c>
      <c r="D113" s="25" t="s">
        <v>224</v>
      </c>
      <c r="E113" s="24" t="s">
        <v>13</v>
      </c>
      <c r="F113" s="24" t="s">
        <v>14</v>
      </c>
      <c r="G113" s="35">
        <v>783.72</v>
      </c>
      <c r="H113" s="26">
        <v>2.3199999999999998</v>
      </c>
      <c r="I113" s="26">
        <f t="shared" si="6"/>
        <v>2.9</v>
      </c>
      <c r="J113" s="27">
        <f t="shared" si="8"/>
        <v>2272.79</v>
      </c>
      <c r="K113" s="4"/>
    </row>
    <row r="114" spans="2:11" ht="42.75">
      <c r="B114" s="24" t="s">
        <v>225</v>
      </c>
      <c r="C114" s="24" t="s">
        <v>226</v>
      </c>
      <c r="D114" s="25" t="s">
        <v>227</v>
      </c>
      <c r="E114" s="24" t="s">
        <v>13</v>
      </c>
      <c r="F114" s="24" t="s">
        <v>53</v>
      </c>
      <c r="G114" s="35">
        <v>54.86</v>
      </c>
      <c r="H114" s="26">
        <v>914.89</v>
      </c>
      <c r="I114" s="26">
        <f t="shared" si="6"/>
        <v>1143.6099999999999</v>
      </c>
      <c r="J114" s="27">
        <f t="shared" si="8"/>
        <v>62738.44</v>
      </c>
      <c r="K114" s="4"/>
    </row>
    <row r="115" spans="2:11">
      <c r="B115" s="31" t="s">
        <v>228</v>
      </c>
      <c r="C115" s="286" t="s">
        <v>229</v>
      </c>
      <c r="D115" s="286"/>
      <c r="E115" s="286"/>
      <c r="F115" s="286"/>
      <c r="G115" s="286"/>
      <c r="H115" s="286"/>
      <c r="I115" s="26">
        <f t="shared" si="6"/>
        <v>0</v>
      </c>
      <c r="J115" s="23">
        <f>SUM(J116:J119)</f>
        <v>28148.940000000002</v>
      </c>
      <c r="K115" s="4"/>
    </row>
    <row r="116" spans="2:11" ht="42.75">
      <c r="B116" s="24" t="s">
        <v>230</v>
      </c>
      <c r="C116" s="24" t="s">
        <v>217</v>
      </c>
      <c r="D116" s="25" t="s">
        <v>218</v>
      </c>
      <c r="E116" s="24" t="s">
        <v>13</v>
      </c>
      <c r="F116" s="24" t="s">
        <v>14</v>
      </c>
      <c r="G116" s="35">
        <v>254.8</v>
      </c>
      <c r="H116" s="26">
        <v>3.33</v>
      </c>
      <c r="I116" s="26">
        <f t="shared" si="6"/>
        <v>4.16</v>
      </c>
      <c r="J116" s="27">
        <f t="shared" ref="J116:J119" si="9">ROUND(G116*I116,2)</f>
        <v>1059.97</v>
      </c>
      <c r="K116" s="4"/>
    </row>
    <row r="117" spans="2:11" ht="28.5">
      <c r="B117" s="24" t="s">
        <v>231</v>
      </c>
      <c r="C117" s="24" t="s">
        <v>220</v>
      </c>
      <c r="D117" s="25" t="s">
        <v>221</v>
      </c>
      <c r="E117" s="24" t="s">
        <v>13</v>
      </c>
      <c r="F117" s="24" t="s">
        <v>53</v>
      </c>
      <c r="G117" s="35">
        <v>12.74</v>
      </c>
      <c r="H117" s="26">
        <v>373.5</v>
      </c>
      <c r="I117" s="26">
        <f t="shared" si="6"/>
        <v>466.88</v>
      </c>
      <c r="J117" s="27">
        <f t="shared" si="9"/>
        <v>5948.05</v>
      </c>
      <c r="K117" s="4"/>
    </row>
    <row r="118" spans="2:11" ht="42.75">
      <c r="B118" s="24" t="s">
        <v>232</v>
      </c>
      <c r="C118" s="24" t="s">
        <v>223</v>
      </c>
      <c r="D118" s="25" t="s">
        <v>224</v>
      </c>
      <c r="E118" s="24" t="s">
        <v>13</v>
      </c>
      <c r="F118" s="24" t="s">
        <v>14</v>
      </c>
      <c r="G118" s="35">
        <v>254.8</v>
      </c>
      <c r="H118" s="26">
        <v>2.3199999999999998</v>
      </c>
      <c r="I118" s="26">
        <f t="shared" si="6"/>
        <v>2.9</v>
      </c>
      <c r="J118" s="27">
        <f t="shared" si="9"/>
        <v>738.92</v>
      </c>
      <c r="K118" s="4"/>
    </row>
    <row r="119" spans="2:11" ht="42.75">
      <c r="B119" s="24" t="s">
        <v>233</v>
      </c>
      <c r="C119" s="24" t="s">
        <v>226</v>
      </c>
      <c r="D119" s="25" t="s">
        <v>227</v>
      </c>
      <c r="E119" s="24" t="s">
        <v>13</v>
      </c>
      <c r="F119" s="24" t="s">
        <v>53</v>
      </c>
      <c r="G119" s="35">
        <v>17.84</v>
      </c>
      <c r="H119" s="26">
        <v>914.89</v>
      </c>
      <c r="I119" s="26">
        <f t="shared" si="6"/>
        <v>1143.6099999999999</v>
      </c>
      <c r="J119" s="27">
        <f t="shared" si="9"/>
        <v>20402</v>
      </c>
      <c r="K119" s="4"/>
    </row>
    <row r="120" spans="2:11">
      <c r="B120" s="31" t="s">
        <v>234</v>
      </c>
      <c r="C120" s="286" t="s">
        <v>235</v>
      </c>
      <c r="D120" s="286"/>
      <c r="E120" s="286"/>
      <c r="F120" s="286"/>
      <c r="G120" s="286"/>
      <c r="H120" s="286"/>
      <c r="I120" s="26"/>
      <c r="J120" s="23">
        <f>J121+J123+J129+J131</f>
        <v>246016.15000000002</v>
      </c>
      <c r="K120" s="4">
        <f t="shared" si="5"/>
        <v>307520.19</v>
      </c>
    </row>
    <row r="121" spans="2:11">
      <c r="B121" s="31" t="s">
        <v>236</v>
      </c>
      <c r="C121" s="286" t="s">
        <v>237</v>
      </c>
      <c r="D121" s="286"/>
      <c r="E121" s="286"/>
      <c r="F121" s="286"/>
      <c r="G121" s="286"/>
      <c r="H121" s="286"/>
      <c r="I121" s="26"/>
      <c r="J121" s="23">
        <f>J122</f>
        <v>1729.72</v>
      </c>
      <c r="K121" s="4"/>
    </row>
    <row r="122" spans="2:11" ht="42.75">
      <c r="B122" s="24" t="s">
        <v>238</v>
      </c>
      <c r="C122" s="24" t="s">
        <v>239</v>
      </c>
      <c r="D122" s="25" t="s">
        <v>240</v>
      </c>
      <c r="E122" s="24" t="s">
        <v>13</v>
      </c>
      <c r="F122" s="24" t="s">
        <v>14</v>
      </c>
      <c r="G122" s="35">
        <v>6.1</v>
      </c>
      <c r="H122" s="26">
        <v>226.85</v>
      </c>
      <c r="I122" s="26">
        <f t="shared" si="6"/>
        <v>283.56</v>
      </c>
      <c r="J122" s="27">
        <f t="shared" ref="J122" si="10">ROUND(G122*I122,2)</f>
        <v>1729.72</v>
      </c>
      <c r="K122" s="4"/>
    </row>
    <row r="123" spans="2:11">
      <c r="B123" s="31" t="s">
        <v>241</v>
      </c>
      <c r="C123" s="286" t="s">
        <v>242</v>
      </c>
      <c r="D123" s="286"/>
      <c r="E123" s="286"/>
      <c r="F123" s="286"/>
      <c r="G123" s="286"/>
      <c r="H123" s="286"/>
      <c r="I123" s="26">
        <f t="shared" si="6"/>
        <v>0</v>
      </c>
      <c r="J123" s="23">
        <f>SUM(J124:J128)</f>
        <v>222524.59</v>
      </c>
      <c r="K123" s="4"/>
    </row>
    <row r="124" spans="2:11" ht="42.75">
      <c r="B124" s="24" t="s">
        <v>243</v>
      </c>
      <c r="C124" s="24" t="s">
        <v>244</v>
      </c>
      <c r="D124" s="25" t="s">
        <v>245</v>
      </c>
      <c r="E124" s="24" t="s">
        <v>13</v>
      </c>
      <c r="F124" s="24" t="s">
        <v>14</v>
      </c>
      <c r="G124" s="35">
        <v>572.77</v>
      </c>
      <c r="H124" s="26">
        <v>59.54</v>
      </c>
      <c r="I124" s="26">
        <f t="shared" si="6"/>
        <v>74.430000000000007</v>
      </c>
      <c r="J124" s="27">
        <f t="shared" ref="J124:J128" si="11">ROUND(G124*I124,2)</f>
        <v>42631.27</v>
      </c>
      <c r="K124" s="4"/>
    </row>
    <row r="125" spans="2:11" ht="42.75">
      <c r="B125" s="24" t="s">
        <v>246</v>
      </c>
      <c r="C125" s="24" t="s">
        <v>247</v>
      </c>
      <c r="D125" s="25" t="s">
        <v>248</v>
      </c>
      <c r="E125" s="24" t="s">
        <v>13</v>
      </c>
      <c r="F125" s="24" t="s">
        <v>14</v>
      </c>
      <c r="G125" s="35">
        <v>1038</v>
      </c>
      <c r="H125" s="26">
        <v>92.06</v>
      </c>
      <c r="I125" s="26">
        <f t="shared" si="6"/>
        <v>115.08</v>
      </c>
      <c r="J125" s="27">
        <f t="shared" si="11"/>
        <v>119453.04</v>
      </c>
      <c r="K125" s="4"/>
    </row>
    <row r="126" spans="2:11" ht="42.75">
      <c r="B126" s="24" t="s">
        <v>249</v>
      </c>
      <c r="C126" s="24" t="s">
        <v>250</v>
      </c>
      <c r="D126" s="25" t="s">
        <v>251</v>
      </c>
      <c r="E126" s="24" t="s">
        <v>13</v>
      </c>
      <c r="F126" s="24" t="s">
        <v>14</v>
      </c>
      <c r="G126" s="35">
        <v>564.11</v>
      </c>
      <c r="H126" s="26">
        <v>79.19</v>
      </c>
      <c r="I126" s="26">
        <f t="shared" si="6"/>
        <v>98.99</v>
      </c>
      <c r="J126" s="27">
        <f t="shared" si="11"/>
        <v>55841.25</v>
      </c>
      <c r="K126" s="4"/>
    </row>
    <row r="127" spans="2:11" ht="42.75">
      <c r="B127" s="24" t="s">
        <v>252</v>
      </c>
      <c r="C127" s="24" t="s">
        <v>253</v>
      </c>
      <c r="D127" s="25" t="s">
        <v>254</v>
      </c>
      <c r="E127" s="24" t="s">
        <v>13</v>
      </c>
      <c r="F127" s="24" t="s">
        <v>14</v>
      </c>
      <c r="G127" s="35">
        <v>9.7200000000000006</v>
      </c>
      <c r="H127" s="26">
        <v>144.99</v>
      </c>
      <c r="I127" s="26">
        <f t="shared" si="6"/>
        <v>181.24</v>
      </c>
      <c r="J127" s="27">
        <f t="shared" si="11"/>
        <v>1761.65</v>
      </c>
      <c r="K127" s="4"/>
    </row>
    <row r="128" spans="2:11" ht="28.5">
      <c r="B128" s="24" t="s">
        <v>255</v>
      </c>
      <c r="C128" s="24" t="s">
        <v>256</v>
      </c>
      <c r="D128" s="25" t="s">
        <v>257</v>
      </c>
      <c r="E128" s="24" t="s">
        <v>13</v>
      </c>
      <c r="F128" s="24" t="s">
        <v>29</v>
      </c>
      <c r="G128" s="35">
        <v>311.8</v>
      </c>
      <c r="H128" s="26">
        <v>7.28</v>
      </c>
      <c r="I128" s="26">
        <f t="shared" si="6"/>
        <v>9.1</v>
      </c>
      <c r="J128" s="27">
        <f t="shared" si="11"/>
        <v>2837.38</v>
      </c>
      <c r="K128" s="4"/>
    </row>
    <row r="129" spans="2:11">
      <c r="B129" s="31" t="s">
        <v>258</v>
      </c>
      <c r="C129" s="286" t="s">
        <v>259</v>
      </c>
      <c r="D129" s="286"/>
      <c r="E129" s="286"/>
      <c r="F129" s="286"/>
      <c r="G129" s="286"/>
      <c r="H129" s="286"/>
      <c r="I129" s="26">
        <f t="shared" si="6"/>
        <v>0</v>
      </c>
      <c r="J129" s="23">
        <f>J130</f>
        <v>6231.42</v>
      </c>
      <c r="K129" s="4"/>
    </row>
    <row r="130" spans="2:11" ht="42.75">
      <c r="B130" s="24" t="s">
        <v>260</v>
      </c>
      <c r="C130" s="24" t="s">
        <v>250</v>
      </c>
      <c r="D130" s="25" t="s">
        <v>251</v>
      </c>
      <c r="E130" s="24" t="s">
        <v>13</v>
      </c>
      <c r="F130" s="24" t="s">
        <v>14</v>
      </c>
      <c r="G130" s="35">
        <v>62.95</v>
      </c>
      <c r="H130" s="26">
        <v>79.19</v>
      </c>
      <c r="I130" s="26">
        <f t="shared" si="6"/>
        <v>98.99</v>
      </c>
      <c r="J130" s="27">
        <f t="shared" ref="J130" si="12">ROUND(G130*I130,2)</f>
        <v>6231.42</v>
      </c>
      <c r="K130" s="4"/>
    </row>
    <row r="131" spans="2:11">
      <c r="B131" s="31" t="s">
        <v>261</v>
      </c>
      <c r="C131" s="286" t="s">
        <v>262</v>
      </c>
      <c r="D131" s="286"/>
      <c r="E131" s="286"/>
      <c r="F131" s="286"/>
      <c r="G131" s="286"/>
      <c r="H131" s="286"/>
      <c r="I131" s="26">
        <f t="shared" si="6"/>
        <v>0</v>
      </c>
      <c r="J131" s="23">
        <f>SUM(J132:J134)</f>
        <v>15530.419999999998</v>
      </c>
      <c r="K131" s="4"/>
    </row>
    <row r="132" spans="2:11" ht="42.75">
      <c r="B132" s="24" t="s">
        <v>263</v>
      </c>
      <c r="C132" s="24" t="s">
        <v>264</v>
      </c>
      <c r="D132" s="25" t="s">
        <v>265</v>
      </c>
      <c r="E132" s="24" t="s">
        <v>13</v>
      </c>
      <c r="F132" s="24" t="s">
        <v>14</v>
      </c>
      <c r="G132" s="35">
        <v>8.06</v>
      </c>
      <c r="H132" s="26">
        <v>968.57</v>
      </c>
      <c r="I132" s="26">
        <f t="shared" si="6"/>
        <v>1210.71</v>
      </c>
      <c r="J132" s="27">
        <f t="shared" ref="J132:J134" si="13">ROUND(G132*I132,2)</f>
        <v>9758.32</v>
      </c>
      <c r="K132" s="4"/>
    </row>
    <row r="133" spans="2:11" ht="28.5">
      <c r="B133" s="24" t="s">
        <v>266</v>
      </c>
      <c r="C133" s="24" t="s">
        <v>267</v>
      </c>
      <c r="D133" s="25" t="s">
        <v>268</v>
      </c>
      <c r="E133" s="24" t="s">
        <v>25</v>
      </c>
      <c r="F133" s="24" t="s">
        <v>14</v>
      </c>
      <c r="G133" s="35">
        <v>7.2</v>
      </c>
      <c r="H133" s="26">
        <v>606.91999999999996</v>
      </c>
      <c r="I133" s="26">
        <f t="shared" si="6"/>
        <v>758.65</v>
      </c>
      <c r="J133" s="27">
        <f t="shared" si="13"/>
        <v>5462.28</v>
      </c>
      <c r="K133" s="4"/>
    </row>
    <row r="134" spans="2:11" ht="42.75">
      <c r="B134" s="24" t="s">
        <v>269</v>
      </c>
      <c r="C134" s="24" t="s">
        <v>270</v>
      </c>
      <c r="D134" s="25" t="s">
        <v>271</v>
      </c>
      <c r="E134" s="24" t="s">
        <v>13</v>
      </c>
      <c r="F134" s="24" t="s">
        <v>14</v>
      </c>
      <c r="G134" s="35">
        <v>3.6</v>
      </c>
      <c r="H134" s="26">
        <v>68.849999999999994</v>
      </c>
      <c r="I134" s="26">
        <f t="shared" si="6"/>
        <v>86.06</v>
      </c>
      <c r="J134" s="27">
        <f t="shared" si="13"/>
        <v>309.82</v>
      </c>
      <c r="K134" s="4"/>
    </row>
    <row r="135" spans="2:11">
      <c r="B135" s="31" t="s">
        <v>272</v>
      </c>
      <c r="C135" s="286" t="s">
        <v>273</v>
      </c>
      <c r="D135" s="286"/>
      <c r="E135" s="286"/>
      <c r="F135" s="286"/>
      <c r="G135" s="286"/>
      <c r="H135" s="286"/>
      <c r="I135" s="26"/>
      <c r="J135" s="23">
        <f>J136+J144+J148+J154+J170+J172</f>
        <v>287023.93000000005</v>
      </c>
      <c r="K135" s="4">
        <f t="shared" si="5"/>
        <v>358779.91</v>
      </c>
    </row>
    <row r="136" spans="2:11">
      <c r="B136" s="31" t="s">
        <v>274</v>
      </c>
      <c r="C136" s="286" t="s">
        <v>275</v>
      </c>
      <c r="D136" s="286"/>
      <c r="E136" s="286"/>
      <c r="F136" s="286"/>
      <c r="G136" s="286"/>
      <c r="H136" s="286"/>
      <c r="I136" s="26"/>
      <c r="J136" s="23">
        <f>SUM(J137:J143)</f>
        <v>39988.420000000006</v>
      </c>
      <c r="K136" s="4"/>
    </row>
    <row r="137" spans="2:11" ht="71.25">
      <c r="B137" s="24" t="s">
        <v>276</v>
      </c>
      <c r="C137" s="24" t="s">
        <v>277</v>
      </c>
      <c r="D137" s="25" t="s">
        <v>278</v>
      </c>
      <c r="E137" s="24" t="s">
        <v>25</v>
      </c>
      <c r="F137" s="24" t="s">
        <v>21</v>
      </c>
      <c r="G137" s="35">
        <v>6</v>
      </c>
      <c r="H137" s="26">
        <v>961.97</v>
      </c>
      <c r="I137" s="26">
        <f t="shared" si="6"/>
        <v>1202.46</v>
      </c>
      <c r="J137" s="27">
        <f t="shared" ref="J137:J189" si="14">ROUND(G137*I137,2)</f>
        <v>7214.76</v>
      </c>
      <c r="K137" s="4"/>
    </row>
    <row r="138" spans="2:11" ht="71.25">
      <c r="B138" s="24" t="s">
        <v>279</v>
      </c>
      <c r="C138" s="24" t="s">
        <v>280</v>
      </c>
      <c r="D138" s="25" t="s">
        <v>281</v>
      </c>
      <c r="E138" s="24" t="s">
        <v>25</v>
      </c>
      <c r="F138" s="24" t="s">
        <v>21</v>
      </c>
      <c r="G138" s="35">
        <v>3</v>
      </c>
      <c r="H138" s="26">
        <v>1528.22</v>
      </c>
      <c r="I138" s="26">
        <f t="shared" si="6"/>
        <v>1910.28</v>
      </c>
      <c r="J138" s="27">
        <f t="shared" si="14"/>
        <v>5730.84</v>
      </c>
      <c r="K138" s="4"/>
    </row>
    <row r="139" spans="2:11" ht="71.25">
      <c r="B139" s="24" t="s">
        <v>282</v>
      </c>
      <c r="C139" s="24" t="s">
        <v>283</v>
      </c>
      <c r="D139" s="25" t="s">
        <v>284</v>
      </c>
      <c r="E139" s="24" t="s">
        <v>25</v>
      </c>
      <c r="F139" s="24" t="s">
        <v>21</v>
      </c>
      <c r="G139" s="35">
        <v>6</v>
      </c>
      <c r="H139" s="26">
        <v>1066.95</v>
      </c>
      <c r="I139" s="26">
        <f t="shared" si="6"/>
        <v>1333.69</v>
      </c>
      <c r="J139" s="27">
        <f t="shared" si="14"/>
        <v>8002.14</v>
      </c>
      <c r="K139" s="4"/>
    </row>
    <row r="140" spans="2:11" ht="71.25">
      <c r="B140" s="24" t="s">
        <v>285</v>
      </c>
      <c r="C140" s="24" t="s">
        <v>286</v>
      </c>
      <c r="D140" s="25" t="s">
        <v>287</v>
      </c>
      <c r="E140" s="24" t="s">
        <v>25</v>
      </c>
      <c r="F140" s="24" t="s">
        <v>21</v>
      </c>
      <c r="G140" s="35">
        <v>3</v>
      </c>
      <c r="H140" s="26">
        <v>1066.95</v>
      </c>
      <c r="I140" s="26">
        <f t="shared" si="6"/>
        <v>1333.69</v>
      </c>
      <c r="J140" s="27">
        <f t="shared" si="14"/>
        <v>4001.07</v>
      </c>
      <c r="K140" s="4"/>
    </row>
    <row r="141" spans="2:11" ht="71.25">
      <c r="B141" s="24" t="s">
        <v>288</v>
      </c>
      <c r="C141" s="24" t="s">
        <v>289</v>
      </c>
      <c r="D141" s="25" t="s">
        <v>290</v>
      </c>
      <c r="E141" s="24" t="s">
        <v>25</v>
      </c>
      <c r="F141" s="24" t="s">
        <v>21</v>
      </c>
      <c r="G141" s="35">
        <v>5</v>
      </c>
      <c r="H141" s="26">
        <v>1528.22</v>
      </c>
      <c r="I141" s="26">
        <f t="shared" si="6"/>
        <v>1910.28</v>
      </c>
      <c r="J141" s="27">
        <f t="shared" si="14"/>
        <v>9551.4</v>
      </c>
      <c r="K141" s="4"/>
    </row>
    <row r="142" spans="2:11" ht="28.5">
      <c r="B142" s="24" t="s">
        <v>291</v>
      </c>
      <c r="C142" s="24" t="s">
        <v>292</v>
      </c>
      <c r="D142" s="25" t="s">
        <v>293</v>
      </c>
      <c r="E142" s="24" t="s">
        <v>25</v>
      </c>
      <c r="F142" s="24" t="s">
        <v>21</v>
      </c>
      <c r="G142" s="35">
        <v>4</v>
      </c>
      <c r="H142" s="26">
        <v>976.16</v>
      </c>
      <c r="I142" s="26">
        <f t="shared" si="6"/>
        <v>1220.2</v>
      </c>
      <c r="J142" s="27">
        <f t="shared" si="14"/>
        <v>4880.8</v>
      </c>
      <c r="K142" s="4"/>
    </row>
    <row r="143" spans="2:11" ht="28.5">
      <c r="B143" s="24" t="s">
        <v>294</v>
      </c>
      <c r="C143" s="24" t="s">
        <v>295</v>
      </c>
      <c r="D143" s="25" t="s">
        <v>296</v>
      </c>
      <c r="E143" s="24" t="s">
        <v>25</v>
      </c>
      <c r="F143" s="24" t="s">
        <v>14</v>
      </c>
      <c r="G143" s="35">
        <v>1.8</v>
      </c>
      <c r="H143" s="26">
        <v>269.95999999999998</v>
      </c>
      <c r="I143" s="26">
        <f t="shared" si="6"/>
        <v>337.45</v>
      </c>
      <c r="J143" s="27">
        <f t="shared" si="14"/>
        <v>607.41</v>
      </c>
      <c r="K143" s="4"/>
    </row>
    <row r="144" spans="2:11">
      <c r="B144" s="31" t="s">
        <v>297</v>
      </c>
      <c r="C144" s="286" t="s">
        <v>298</v>
      </c>
      <c r="D144" s="286"/>
      <c r="E144" s="286"/>
      <c r="F144" s="286"/>
      <c r="G144" s="286"/>
      <c r="H144" s="286"/>
      <c r="I144" s="26"/>
      <c r="J144" s="23">
        <f>SUM(J145:J147)</f>
        <v>6776.65</v>
      </c>
      <c r="K144" s="4"/>
    </row>
    <row r="145" spans="2:11" ht="28.5">
      <c r="B145" s="24" t="s">
        <v>299</v>
      </c>
      <c r="C145" s="24" t="s">
        <v>300</v>
      </c>
      <c r="D145" s="25" t="s">
        <v>301</v>
      </c>
      <c r="E145" s="24" t="s">
        <v>13</v>
      </c>
      <c r="F145" s="24" t="s">
        <v>21</v>
      </c>
      <c r="G145" s="35">
        <v>4</v>
      </c>
      <c r="H145" s="26">
        <v>83.93</v>
      </c>
      <c r="I145" s="26">
        <f t="shared" ref="I145:I206" si="15">ROUND(1.25*H145,2)</f>
        <v>104.91</v>
      </c>
      <c r="J145" s="27">
        <f t="shared" si="14"/>
        <v>419.64</v>
      </c>
      <c r="K145" s="4"/>
    </row>
    <row r="146" spans="2:11" ht="42.75">
      <c r="B146" s="24" t="s">
        <v>302</v>
      </c>
      <c r="C146" s="24" t="s">
        <v>303</v>
      </c>
      <c r="D146" s="25" t="s">
        <v>304</v>
      </c>
      <c r="E146" s="24" t="s">
        <v>13</v>
      </c>
      <c r="F146" s="24" t="s">
        <v>21</v>
      </c>
      <c r="G146" s="35">
        <v>8</v>
      </c>
      <c r="H146" s="26">
        <v>332.97</v>
      </c>
      <c r="I146" s="26">
        <f t="shared" si="15"/>
        <v>416.21</v>
      </c>
      <c r="J146" s="27">
        <f t="shared" si="14"/>
        <v>3329.68</v>
      </c>
      <c r="K146" s="4"/>
    </row>
    <row r="147" spans="2:11" ht="28.5">
      <c r="B147" s="24" t="s">
        <v>305</v>
      </c>
      <c r="C147" s="24" t="s">
        <v>306</v>
      </c>
      <c r="D147" s="25" t="s">
        <v>307</v>
      </c>
      <c r="E147" s="24" t="s">
        <v>25</v>
      </c>
      <c r="F147" s="24" t="s">
        <v>308</v>
      </c>
      <c r="G147" s="35">
        <v>12.8</v>
      </c>
      <c r="H147" s="26">
        <v>189.21</v>
      </c>
      <c r="I147" s="26">
        <f t="shared" si="15"/>
        <v>236.51</v>
      </c>
      <c r="J147" s="27">
        <f t="shared" si="14"/>
        <v>3027.33</v>
      </c>
      <c r="K147" s="4"/>
    </row>
    <row r="148" spans="2:11">
      <c r="B148" s="31" t="s">
        <v>309</v>
      </c>
      <c r="C148" s="286" t="s">
        <v>310</v>
      </c>
      <c r="D148" s="286"/>
      <c r="E148" s="286"/>
      <c r="F148" s="286"/>
      <c r="G148" s="286"/>
      <c r="H148" s="286"/>
      <c r="I148" s="26">
        <f t="shared" si="15"/>
        <v>0</v>
      </c>
      <c r="J148" s="23">
        <f>SUM(J149:J153)</f>
        <v>39575.07</v>
      </c>
      <c r="K148" s="4"/>
    </row>
    <row r="149" spans="2:11" ht="57">
      <c r="B149" s="24" t="s">
        <v>311</v>
      </c>
      <c r="C149" s="24" t="s">
        <v>312</v>
      </c>
      <c r="D149" s="25" t="s">
        <v>313</v>
      </c>
      <c r="E149" s="24" t="s">
        <v>25</v>
      </c>
      <c r="F149" s="24" t="s">
        <v>21</v>
      </c>
      <c r="G149" s="35">
        <v>1</v>
      </c>
      <c r="H149" s="26">
        <v>629.09</v>
      </c>
      <c r="I149" s="26">
        <f t="shared" si="15"/>
        <v>786.36</v>
      </c>
      <c r="J149" s="27">
        <f t="shared" si="14"/>
        <v>786.36</v>
      </c>
      <c r="K149" s="4"/>
    </row>
    <row r="150" spans="2:11" ht="57">
      <c r="B150" s="24" t="s">
        <v>314</v>
      </c>
      <c r="C150" s="24" t="s">
        <v>315</v>
      </c>
      <c r="D150" s="25" t="s">
        <v>316</v>
      </c>
      <c r="E150" s="24" t="s">
        <v>25</v>
      </c>
      <c r="F150" s="24" t="s">
        <v>14</v>
      </c>
      <c r="G150" s="35">
        <v>1.68</v>
      </c>
      <c r="H150" s="26">
        <v>473.87</v>
      </c>
      <c r="I150" s="26">
        <f t="shared" si="15"/>
        <v>592.34</v>
      </c>
      <c r="J150" s="27">
        <f t="shared" si="14"/>
        <v>995.13</v>
      </c>
      <c r="K150" s="4"/>
    </row>
    <row r="151" spans="2:11" ht="57">
      <c r="B151" s="24" t="s">
        <v>317</v>
      </c>
      <c r="C151" s="24" t="s">
        <v>318</v>
      </c>
      <c r="D151" s="25" t="s">
        <v>319</v>
      </c>
      <c r="E151" s="24" t="s">
        <v>25</v>
      </c>
      <c r="F151" s="24" t="s">
        <v>14</v>
      </c>
      <c r="G151" s="35">
        <v>3.36</v>
      </c>
      <c r="H151" s="26">
        <v>473.87</v>
      </c>
      <c r="I151" s="26">
        <f t="shared" si="15"/>
        <v>592.34</v>
      </c>
      <c r="J151" s="27">
        <f t="shared" si="14"/>
        <v>1990.26</v>
      </c>
      <c r="K151" s="4"/>
    </row>
    <row r="152" spans="2:11" ht="57">
      <c r="B152" s="24" t="s">
        <v>320</v>
      </c>
      <c r="C152" s="24" t="s">
        <v>321</v>
      </c>
      <c r="D152" s="25" t="s">
        <v>322</v>
      </c>
      <c r="E152" s="24" t="s">
        <v>25</v>
      </c>
      <c r="F152" s="24" t="s">
        <v>14</v>
      </c>
      <c r="G152" s="35">
        <v>83.48</v>
      </c>
      <c r="H152" s="26">
        <v>331.53</v>
      </c>
      <c r="I152" s="26">
        <f t="shared" si="15"/>
        <v>414.41</v>
      </c>
      <c r="J152" s="27">
        <f t="shared" si="14"/>
        <v>34594.949999999997</v>
      </c>
      <c r="K152" s="4"/>
    </row>
    <row r="153" spans="2:11" ht="57">
      <c r="B153" s="24" t="s">
        <v>323</v>
      </c>
      <c r="C153" s="24" t="s">
        <v>324</v>
      </c>
      <c r="D153" s="25" t="s">
        <v>325</v>
      </c>
      <c r="E153" s="24" t="s">
        <v>25</v>
      </c>
      <c r="F153" s="24" t="s">
        <v>14</v>
      </c>
      <c r="G153" s="35">
        <v>2.04</v>
      </c>
      <c r="H153" s="26">
        <v>473.87</v>
      </c>
      <c r="I153" s="26">
        <f t="shared" si="15"/>
        <v>592.34</v>
      </c>
      <c r="J153" s="27">
        <f t="shared" si="14"/>
        <v>1208.3699999999999</v>
      </c>
      <c r="K153" s="4"/>
    </row>
    <row r="154" spans="2:11">
      <c r="B154" s="31" t="s">
        <v>326</v>
      </c>
      <c r="C154" s="286" t="s">
        <v>327</v>
      </c>
      <c r="D154" s="286"/>
      <c r="E154" s="286"/>
      <c r="F154" s="286"/>
      <c r="G154" s="286"/>
      <c r="H154" s="286"/>
      <c r="I154" s="26"/>
      <c r="J154" s="23">
        <f>SUM(J155:J169)</f>
        <v>43330.750000000007</v>
      </c>
      <c r="K154" s="4"/>
    </row>
    <row r="155" spans="2:11" ht="57">
      <c r="B155" s="24" t="s">
        <v>328</v>
      </c>
      <c r="C155" s="24" t="s">
        <v>329</v>
      </c>
      <c r="D155" s="25" t="s">
        <v>330</v>
      </c>
      <c r="E155" s="24" t="s">
        <v>25</v>
      </c>
      <c r="F155" s="24" t="s">
        <v>14</v>
      </c>
      <c r="G155" s="35">
        <v>0.88</v>
      </c>
      <c r="H155" s="26">
        <v>474.91</v>
      </c>
      <c r="I155" s="26">
        <f t="shared" si="15"/>
        <v>593.64</v>
      </c>
      <c r="J155" s="27">
        <f t="shared" si="14"/>
        <v>522.4</v>
      </c>
      <c r="K155" s="4"/>
    </row>
    <row r="156" spans="2:11" ht="57">
      <c r="B156" s="24" t="s">
        <v>331</v>
      </c>
      <c r="C156" s="24" t="s">
        <v>332</v>
      </c>
      <c r="D156" s="25" t="s">
        <v>333</v>
      </c>
      <c r="E156" s="24" t="s">
        <v>25</v>
      </c>
      <c r="F156" s="24" t="s">
        <v>14</v>
      </c>
      <c r="G156" s="35">
        <v>2.15</v>
      </c>
      <c r="H156" s="26">
        <v>474.91</v>
      </c>
      <c r="I156" s="26">
        <f t="shared" si="15"/>
        <v>593.64</v>
      </c>
      <c r="J156" s="27">
        <f t="shared" si="14"/>
        <v>1276.33</v>
      </c>
      <c r="K156" s="4"/>
    </row>
    <row r="157" spans="2:11" ht="57">
      <c r="B157" s="24" t="s">
        <v>334</v>
      </c>
      <c r="C157" s="24" t="s">
        <v>335</v>
      </c>
      <c r="D157" s="25" t="s">
        <v>336</v>
      </c>
      <c r="E157" s="24" t="s">
        <v>25</v>
      </c>
      <c r="F157" s="24" t="s">
        <v>14</v>
      </c>
      <c r="G157" s="35">
        <v>1.61</v>
      </c>
      <c r="H157" s="26">
        <v>483.12</v>
      </c>
      <c r="I157" s="26">
        <f t="shared" si="15"/>
        <v>603.9</v>
      </c>
      <c r="J157" s="27">
        <f t="shared" si="14"/>
        <v>972.28</v>
      </c>
      <c r="K157" s="4"/>
    </row>
    <row r="158" spans="2:11" ht="57">
      <c r="B158" s="24" t="s">
        <v>337</v>
      </c>
      <c r="C158" s="24" t="s">
        <v>338</v>
      </c>
      <c r="D158" s="25" t="s">
        <v>339</v>
      </c>
      <c r="E158" s="24" t="s">
        <v>25</v>
      </c>
      <c r="F158" s="24" t="s">
        <v>14</v>
      </c>
      <c r="G158" s="35">
        <v>2.73</v>
      </c>
      <c r="H158" s="26">
        <v>474.91</v>
      </c>
      <c r="I158" s="26">
        <f t="shared" si="15"/>
        <v>593.64</v>
      </c>
      <c r="J158" s="27">
        <f t="shared" si="14"/>
        <v>1620.64</v>
      </c>
      <c r="K158" s="4"/>
    </row>
    <row r="159" spans="2:11" ht="57">
      <c r="B159" s="24" t="s">
        <v>340</v>
      </c>
      <c r="C159" s="24" t="s">
        <v>341</v>
      </c>
      <c r="D159" s="25" t="s">
        <v>342</v>
      </c>
      <c r="E159" s="24" t="s">
        <v>25</v>
      </c>
      <c r="F159" s="24" t="s">
        <v>14</v>
      </c>
      <c r="G159" s="35">
        <v>2.16</v>
      </c>
      <c r="H159" s="26">
        <v>483.12</v>
      </c>
      <c r="I159" s="26">
        <f t="shared" si="15"/>
        <v>603.9</v>
      </c>
      <c r="J159" s="27">
        <f t="shared" si="14"/>
        <v>1304.42</v>
      </c>
      <c r="K159" s="4"/>
    </row>
    <row r="160" spans="2:11" ht="57">
      <c r="B160" s="24" t="s">
        <v>343</v>
      </c>
      <c r="C160" s="24" t="s">
        <v>344</v>
      </c>
      <c r="D160" s="25" t="s">
        <v>345</v>
      </c>
      <c r="E160" s="24" t="s">
        <v>25</v>
      </c>
      <c r="F160" s="24" t="s">
        <v>14</v>
      </c>
      <c r="G160" s="35">
        <v>1.05</v>
      </c>
      <c r="H160" s="26">
        <v>474.91</v>
      </c>
      <c r="I160" s="26">
        <f t="shared" si="15"/>
        <v>593.64</v>
      </c>
      <c r="J160" s="27">
        <f t="shared" si="14"/>
        <v>623.32000000000005</v>
      </c>
      <c r="K160" s="4"/>
    </row>
    <row r="161" spans="2:11" ht="57">
      <c r="B161" s="24" t="s">
        <v>346</v>
      </c>
      <c r="C161" s="24" t="s">
        <v>347</v>
      </c>
      <c r="D161" s="25" t="s">
        <v>348</v>
      </c>
      <c r="E161" s="24" t="s">
        <v>25</v>
      </c>
      <c r="F161" s="24" t="s">
        <v>14</v>
      </c>
      <c r="G161" s="35">
        <v>12.6</v>
      </c>
      <c r="H161" s="26">
        <v>474.91</v>
      </c>
      <c r="I161" s="26">
        <f t="shared" si="15"/>
        <v>593.64</v>
      </c>
      <c r="J161" s="27">
        <f t="shared" si="14"/>
        <v>7479.86</v>
      </c>
      <c r="K161" s="4"/>
    </row>
    <row r="162" spans="2:11" ht="57">
      <c r="B162" s="24" t="s">
        <v>349</v>
      </c>
      <c r="C162" s="24" t="s">
        <v>350</v>
      </c>
      <c r="D162" s="25" t="s">
        <v>351</v>
      </c>
      <c r="E162" s="24" t="s">
        <v>25</v>
      </c>
      <c r="F162" s="24" t="s">
        <v>14</v>
      </c>
      <c r="G162" s="35">
        <v>8.4</v>
      </c>
      <c r="H162" s="26">
        <v>474.91</v>
      </c>
      <c r="I162" s="26">
        <f t="shared" si="15"/>
        <v>593.64</v>
      </c>
      <c r="J162" s="27">
        <f t="shared" si="14"/>
        <v>4986.58</v>
      </c>
      <c r="K162" s="4"/>
    </row>
    <row r="163" spans="2:11" ht="57">
      <c r="B163" s="24" t="s">
        <v>352</v>
      </c>
      <c r="C163" s="24" t="s">
        <v>353</v>
      </c>
      <c r="D163" s="25" t="s">
        <v>354</v>
      </c>
      <c r="E163" s="24" t="s">
        <v>25</v>
      </c>
      <c r="F163" s="24" t="s">
        <v>14</v>
      </c>
      <c r="G163" s="35">
        <v>6.3</v>
      </c>
      <c r="H163" s="26">
        <v>474.91</v>
      </c>
      <c r="I163" s="26">
        <f t="shared" si="15"/>
        <v>593.64</v>
      </c>
      <c r="J163" s="27">
        <f t="shared" si="14"/>
        <v>3739.93</v>
      </c>
      <c r="K163" s="4"/>
    </row>
    <row r="164" spans="2:11" ht="57">
      <c r="B164" s="24" t="s">
        <v>355</v>
      </c>
      <c r="C164" s="24" t="s">
        <v>356</v>
      </c>
      <c r="D164" s="25" t="s">
        <v>357</v>
      </c>
      <c r="E164" s="24" t="s">
        <v>25</v>
      </c>
      <c r="F164" s="24" t="s">
        <v>14</v>
      </c>
      <c r="G164" s="35">
        <v>1.05</v>
      </c>
      <c r="H164" s="26">
        <v>474.91</v>
      </c>
      <c r="I164" s="26">
        <f t="shared" si="15"/>
        <v>593.64</v>
      </c>
      <c r="J164" s="27">
        <f t="shared" si="14"/>
        <v>623.32000000000005</v>
      </c>
      <c r="K164" s="4"/>
    </row>
    <row r="165" spans="2:11" ht="57">
      <c r="B165" s="24" t="s">
        <v>358</v>
      </c>
      <c r="C165" s="24" t="s">
        <v>359</v>
      </c>
      <c r="D165" s="25" t="s">
        <v>360</v>
      </c>
      <c r="E165" s="24" t="s">
        <v>25</v>
      </c>
      <c r="F165" s="24" t="s">
        <v>14</v>
      </c>
      <c r="G165" s="35">
        <v>5.25</v>
      </c>
      <c r="H165" s="26">
        <v>474.91</v>
      </c>
      <c r="I165" s="26">
        <f t="shared" si="15"/>
        <v>593.64</v>
      </c>
      <c r="J165" s="27">
        <f t="shared" si="14"/>
        <v>3116.61</v>
      </c>
      <c r="K165" s="4"/>
    </row>
    <row r="166" spans="2:11" ht="57">
      <c r="B166" s="24" t="s">
        <v>361</v>
      </c>
      <c r="C166" s="24" t="s">
        <v>362</v>
      </c>
      <c r="D166" s="25" t="s">
        <v>363</v>
      </c>
      <c r="E166" s="24" t="s">
        <v>25</v>
      </c>
      <c r="F166" s="24" t="s">
        <v>14</v>
      </c>
      <c r="G166" s="35">
        <v>4.2</v>
      </c>
      <c r="H166" s="26">
        <v>474.91</v>
      </c>
      <c r="I166" s="26">
        <f t="shared" si="15"/>
        <v>593.64</v>
      </c>
      <c r="J166" s="27">
        <f t="shared" si="14"/>
        <v>2493.29</v>
      </c>
      <c r="K166" s="4"/>
    </row>
    <row r="167" spans="2:11" ht="57">
      <c r="B167" s="24" t="s">
        <v>364</v>
      </c>
      <c r="C167" s="24" t="s">
        <v>365</v>
      </c>
      <c r="D167" s="25" t="s">
        <v>366</v>
      </c>
      <c r="E167" s="24" t="s">
        <v>25</v>
      </c>
      <c r="F167" s="24" t="s">
        <v>14</v>
      </c>
      <c r="G167" s="35">
        <v>16.8</v>
      </c>
      <c r="H167" s="26">
        <v>474.91</v>
      </c>
      <c r="I167" s="26">
        <f t="shared" si="15"/>
        <v>593.64</v>
      </c>
      <c r="J167" s="27">
        <f t="shared" si="14"/>
        <v>9973.15</v>
      </c>
      <c r="K167" s="4"/>
    </row>
    <row r="168" spans="2:11" ht="57">
      <c r="B168" s="24" t="s">
        <v>367</v>
      </c>
      <c r="C168" s="24" t="s">
        <v>368</v>
      </c>
      <c r="D168" s="25" t="s">
        <v>369</v>
      </c>
      <c r="E168" s="24" t="s">
        <v>25</v>
      </c>
      <c r="F168" s="24" t="s">
        <v>14</v>
      </c>
      <c r="G168" s="35">
        <v>2.72</v>
      </c>
      <c r="H168" s="26">
        <v>483.12</v>
      </c>
      <c r="I168" s="26">
        <f t="shared" si="15"/>
        <v>603.9</v>
      </c>
      <c r="J168" s="27">
        <f t="shared" si="14"/>
        <v>1642.61</v>
      </c>
      <c r="K168" s="4"/>
    </row>
    <row r="169" spans="2:11" ht="28.5">
      <c r="B169" s="24" t="s">
        <v>370</v>
      </c>
      <c r="C169" s="24" t="s">
        <v>371</v>
      </c>
      <c r="D169" s="25" t="s">
        <v>372</v>
      </c>
      <c r="E169" s="24" t="s">
        <v>25</v>
      </c>
      <c r="F169" s="24" t="s">
        <v>14</v>
      </c>
      <c r="G169" s="35">
        <v>10.28</v>
      </c>
      <c r="H169" s="26">
        <v>230.04</v>
      </c>
      <c r="I169" s="26">
        <f t="shared" si="15"/>
        <v>287.55</v>
      </c>
      <c r="J169" s="27">
        <f t="shared" si="14"/>
        <v>2956.01</v>
      </c>
      <c r="K169" s="4"/>
    </row>
    <row r="170" spans="2:11">
      <c r="B170" s="31" t="s">
        <v>373</v>
      </c>
      <c r="C170" s="286" t="s">
        <v>374</v>
      </c>
      <c r="D170" s="286"/>
      <c r="E170" s="286"/>
      <c r="F170" s="286"/>
      <c r="G170" s="286"/>
      <c r="H170" s="286"/>
      <c r="I170" s="26"/>
      <c r="J170" s="23">
        <f>J171</f>
        <v>1674.74</v>
      </c>
      <c r="K170" s="4"/>
    </row>
    <row r="171" spans="2:11" ht="28.5">
      <c r="B171" s="24" t="s">
        <v>375</v>
      </c>
      <c r="C171" s="24" t="s">
        <v>376</v>
      </c>
      <c r="D171" s="25" t="s">
        <v>377</v>
      </c>
      <c r="E171" s="24" t="s">
        <v>25</v>
      </c>
      <c r="F171" s="24" t="s">
        <v>14</v>
      </c>
      <c r="G171" s="35">
        <v>1</v>
      </c>
      <c r="H171" s="26">
        <v>1339.79</v>
      </c>
      <c r="I171" s="26">
        <f t="shared" si="15"/>
        <v>1674.74</v>
      </c>
      <c r="J171" s="27">
        <f t="shared" si="14"/>
        <v>1674.74</v>
      </c>
      <c r="K171" s="4"/>
    </row>
    <row r="172" spans="2:11">
      <c r="B172" s="31" t="s">
        <v>378</v>
      </c>
      <c r="C172" s="286" t="s">
        <v>379</v>
      </c>
      <c r="D172" s="286"/>
      <c r="E172" s="286"/>
      <c r="F172" s="286"/>
      <c r="G172" s="286"/>
      <c r="H172" s="286"/>
      <c r="I172" s="26"/>
      <c r="J172" s="23">
        <f>SUM(J173:J179)</f>
        <v>155678.30000000002</v>
      </c>
      <c r="K172" s="4"/>
    </row>
    <row r="173" spans="2:11" ht="42.75">
      <c r="B173" s="24" t="s">
        <v>380</v>
      </c>
      <c r="C173" s="24" t="s">
        <v>381</v>
      </c>
      <c r="D173" s="25" t="s">
        <v>382</v>
      </c>
      <c r="E173" s="24" t="s">
        <v>25</v>
      </c>
      <c r="F173" s="24" t="s">
        <v>14</v>
      </c>
      <c r="G173" s="35">
        <v>3.08</v>
      </c>
      <c r="H173" s="26">
        <v>730.47</v>
      </c>
      <c r="I173" s="26">
        <f t="shared" si="15"/>
        <v>913.09</v>
      </c>
      <c r="J173" s="27">
        <f t="shared" si="14"/>
        <v>2812.32</v>
      </c>
      <c r="K173" s="4"/>
    </row>
    <row r="174" spans="2:11" ht="42.75">
      <c r="B174" s="24" t="s">
        <v>383</v>
      </c>
      <c r="C174" s="24" t="s">
        <v>384</v>
      </c>
      <c r="D174" s="25" t="s">
        <v>385</v>
      </c>
      <c r="E174" s="24" t="s">
        <v>25</v>
      </c>
      <c r="F174" s="24" t="s">
        <v>14</v>
      </c>
      <c r="G174" s="35">
        <v>2.94</v>
      </c>
      <c r="H174" s="26">
        <v>723.25</v>
      </c>
      <c r="I174" s="26">
        <f t="shared" si="15"/>
        <v>904.06</v>
      </c>
      <c r="J174" s="27">
        <f t="shared" si="14"/>
        <v>2657.94</v>
      </c>
      <c r="K174" s="4"/>
    </row>
    <row r="175" spans="2:11" ht="28.5">
      <c r="B175" s="24" t="s">
        <v>386</v>
      </c>
      <c r="C175" s="24" t="s">
        <v>387</v>
      </c>
      <c r="D175" s="25" t="s">
        <v>388</v>
      </c>
      <c r="E175" s="24" t="s">
        <v>25</v>
      </c>
      <c r="F175" s="24" t="s">
        <v>14</v>
      </c>
      <c r="G175" s="35">
        <v>116.76</v>
      </c>
      <c r="H175" s="26">
        <v>708.23</v>
      </c>
      <c r="I175" s="26">
        <f t="shared" si="15"/>
        <v>885.29</v>
      </c>
      <c r="J175" s="27">
        <f t="shared" si="14"/>
        <v>103366.46</v>
      </c>
      <c r="K175" s="4"/>
    </row>
    <row r="176" spans="2:11">
      <c r="B176" s="24" t="s">
        <v>389</v>
      </c>
      <c r="C176" s="24" t="s">
        <v>390</v>
      </c>
      <c r="D176" s="25" t="s">
        <v>391</v>
      </c>
      <c r="E176" s="24" t="s">
        <v>25</v>
      </c>
      <c r="F176" s="24" t="s">
        <v>14</v>
      </c>
      <c r="G176" s="35">
        <v>71.89</v>
      </c>
      <c r="H176" s="26">
        <v>269.20999999999998</v>
      </c>
      <c r="I176" s="26">
        <f t="shared" si="15"/>
        <v>336.51</v>
      </c>
      <c r="J176" s="27">
        <f t="shared" si="14"/>
        <v>24191.7</v>
      </c>
      <c r="K176" s="4"/>
    </row>
    <row r="177" spans="2:11" ht="57">
      <c r="B177" s="24" t="s">
        <v>392</v>
      </c>
      <c r="C177" s="24" t="s">
        <v>393</v>
      </c>
      <c r="D177" s="25" t="s">
        <v>394</v>
      </c>
      <c r="E177" s="24" t="s">
        <v>25</v>
      </c>
      <c r="F177" s="24" t="s">
        <v>14</v>
      </c>
      <c r="G177" s="35">
        <v>6.3</v>
      </c>
      <c r="H177" s="26">
        <v>1095.52</v>
      </c>
      <c r="I177" s="26">
        <f t="shared" si="15"/>
        <v>1369.4</v>
      </c>
      <c r="J177" s="27">
        <f t="shared" si="14"/>
        <v>8627.2199999999993</v>
      </c>
      <c r="K177" s="4"/>
    </row>
    <row r="178" spans="2:11" ht="57">
      <c r="B178" s="24" t="s">
        <v>395</v>
      </c>
      <c r="C178" s="24" t="s">
        <v>396</v>
      </c>
      <c r="D178" s="25" t="s">
        <v>397</v>
      </c>
      <c r="E178" s="24" t="s">
        <v>25</v>
      </c>
      <c r="F178" s="24" t="s">
        <v>14</v>
      </c>
      <c r="G178" s="35">
        <v>4</v>
      </c>
      <c r="H178" s="26">
        <v>1095.52</v>
      </c>
      <c r="I178" s="26">
        <f t="shared" si="15"/>
        <v>1369.4</v>
      </c>
      <c r="J178" s="27">
        <f t="shared" si="14"/>
        <v>5477.6</v>
      </c>
      <c r="K178" s="4"/>
    </row>
    <row r="179" spans="2:11" ht="57">
      <c r="B179" s="24" t="s">
        <v>398</v>
      </c>
      <c r="C179" s="24" t="s">
        <v>399</v>
      </c>
      <c r="D179" s="25" t="s">
        <v>400</v>
      </c>
      <c r="E179" s="24" t="s">
        <v>25</v>
      </c>
      <c r="F179" s="24" t="s">
        <v>14</v>
      </c>
      <c r="G179" s="35">
        <v>6.24</v>
      </c>
      <c r="H179" s="26">
        <v>1095.52</v>
      </c>
      <c r="I179" s="26">
        <f t="shared" si="15"/>
        <v>1369.4</v>
      </c>
      <c r="J179" s="27">
        <f t="shared" si="14"/>
        <v>8545.06</v>
      </c>
      <c r="K179" s="4"/>
    </row>
    <row r="180" spans="2:11">
      <c r="B180" s="31" t="s">
        <v>401</v>
      </c>
      <c r="C180" s="286" t="s">
        <v>402</v>
      </c>
      <c r="D180" s="286"/>
      <c r="E180" s="286"/>
      <c r="F180" s="286"/>
      <c r="G180" s="286"/>
      <c r="H180" s="286"/>
      <c r="I180" s="26"/>
      <c r="J180" s="23">
        <f>SUM(J181:J186)</f>
        <v>292318.02</v>
      </c>
      <c r="K180" s="4">
        <f t="shared" ref="K180:K207" si="16">ROUND(1.25*J180,2)</f>
        <v>365397.53</v>
      </c>
    </row>
    <row r="181" spans="2:11" ht="71.25">
      <c r="B181" s="24" t="s">
        <v>403</v>
      </c>
      <c r="C181" s="24" t="s">
        <v>404</v>
      </c>
      <c r="D181" s="25" t="s">
        <v>405</v>
      </c>
      <c r="E181" s="24" t="s">
        <v>25</v>
      </c>
      <c r="F181" s="24" t="s">
        <v>14</v>
      </c>
      <c r="G181" s="35">
        <v>850.66</v>
      </c>
      <c r="H181" s="26">
        <v>224.51</v>
      </c>
      <c r="I181" s="26">
        <f t="shared" si="15"/>
        <v>280.64</v>
      </c>
      <c r="J181" s="27">
        <f t="shared" si="14"/>
        <v>238729.22</v>
      </c>
      <c r="K181" s="4"/>
    </row>
    <row r="182" spans="2:11" ht="42.75">
      <c r="B182" s="24" t="s">
        <v>406</v>
      </c>
      <c r="C182" s="24" t="s">
        <v>407</v>
      </c>
      <c r="D182" s="25" t="s">
        <v>408</v>
      </c>
      <c r="E182" s="24" t="s">
        <v>13</v>
      </c>
      <c r="F182" s="24" t="s">
        <v>29</v>
      </c>
      <c r="G182" s="35">
        <v>69.150000000000006</v>
      </c>
      <c r="H182" s="26">
        <v>182.19</v>
      </c>
      <c r="I182" s="26">
        <f t="shared" si="15"/>
        <v>227.74</v>
      </c>
      <c r="J182" s="27">
        <f t="shared" si="14"/>
        <v>15748.22</v>
      </c>
      <c r="K182" s="4"/>
    </row>
    <row r="183" spans="2:11" ht="28.5">
      <c r="B183" s="24" t="s">
        <v>409</v>
      </c>
      <c r="C183" s="24" t="s">
        <v>410</v>
      </c>
      <c r="D183" s="25" t="s">
        <v>411</v>
      </c>
      <c r="E183" s="24" t="s">
        <v>25</v>
      </c>
      <c r="F183" s="24" t="s">
        <v>29</v>
      </c>
      <c r="G183" s="35">
        <v>93.6</v>
      </c>
      <c r="H183" s="26">
        <v>64.5</v>
      </c>
      <c r="I183" s="26">
        <f t="shared" si="15"/>
        <v>80.63</v>
      </c>
      <c r="J183" s="27">
        <f t="shared" si="14"/>
        <v>7546.97</v>
      </c>
      <c r="K183" s="4"/>
    </row>
    <row r="184" spans="2:11" ht="28.5">
      <c r="B184" s="24" t="s">
        <v>412</v>
      </c>
      <c r="C184" s="24" t="s">
        <v>413</v>
      </c>
      <c r="D184" s="25" t="s">
        <v>414</v>
      </c>
      <c r="E184" s="24" t="s">
        <v>25</v>
      </c>
      <c r="F184" s="24" t="s">
        <v>29</v>
      </c>
      <c r="G184" s="35">
        <v>45.7</v>
      </c>
      <c r="H184" s="26">
        <v>64.5</v>
      </c>
      <c r="I184" s="26">
        <f t="shared" si="15"/>
        <v>80.63</v>
      </c>
      <c r="J184" s="27">
        <f t="shared" si="14"/>
        <v>3684.79</v>
      </c>
      <c r="K184" s="4"/>
    </row>
    <row r="185" spans="2:11" ht="28.5">
      <c r="B185" s="24" t="s">
        <v>415</v>
      </c>
      <c r="C185" s="24" t="s">
        <v>416</v>
      </c>
      <c r="D185" s="25" t="s">
        <v>417</v>
      </c>
      <c r="E185" s="24" t="s">
        <v>25</v>
      </c>
      <c r="F185" s="24" t="s">
        <v>29</v>
      </c>
      <c r="G185" s="35">
        <v>126.6</v>
      </c>
      <c r="H185" s="26">
        <v>64.5</v>
      </c>
      <c r="I185" s="26">
        <f t="shared" si="15"/>
        <v>80.63</v>
      </c>
      <c r="J185" s="27">
        <f t="shared" si="14"/>
        <v>10207.76</v>
      </c>
      <c r="K185" s="4"/>
    </row>
    <row r="186" spans="2:11">
      <c r="B186" s="24" t="s">
        <v>418</v>
      </c>
      <c r="C186" s="24" t="s">
        <v>419</v>
      </c>
      <c r="D186" s="25" t="s">
        <v>420</v>
      </c>
      <c r="E186" s="24" t="s">
        <v>25</v>
      </c>
      <c r="F186" s="24" t="s">
        <v>29</v>
      </c>
      <c r="G186" s="35">
        <v>233.6</v>
      </c>
      <c r="H186" s="26">
        <v>56.17</v>
      </c>
      <c r="I186" s="26">
        <f t="shared" si="15"/>
        <v>70.209999999999994</v>
      </c>
      <c r="J186" s="27">
        <f t="shared" si="14"/>
        <v>16401.060000000001</v>
      </c>
      <c r="K186" s="4"/>
    </row>
    <row r="187" spans="2:11">
      <c r="B187" s="31" t="s">
        <v>421</v>
      </c>
      <c r="C187" s="286" t="s">
        <v>422</v>
      </c>
      <c r="D187" s="286"/>
      <c r="E187" s="286"/>
      <c r="F187" s="286"/>
      <c r="G187" s="286"/>
      <c r="H187" s="286"/>
      <c r="I187" s="26"/>
      <c r="J187" s="23">
        <f>J188+J189</f>
        <v>27174</v>
      </c>
      <c r="K187" s="4">
        <f t="shared" si="16"/>
        <v>33967.5</v>
      </c>
    </row>
    <row r="188" spans="2:11" ht="28.5">
      <c r="B188" s="24" t="s">
        <v>423</v>
      </c>
      <c r="C188" s="24" t="s">
        <v>424</v>
      </c>
      <c r="D188" s="25" t="s">
        <v>425</v>
      </c>
      <c r="E188" s="24" t="s">
        <v>25</v>
      </c>
      <c r="F188" s="24" t="s">
        <v>14</v>
      </c>
      <c r="G188" s="35">
        <v>394.02</v>
      </c>
      <c r="H188" s="26">
        <v>41.85</v>
      </c>
      <c r="I188" s="26">
        <f t="shared" si="15"/>
        <v>52.31</v>
      </c>
      <c r="J188" s="27">
        <f t="shared" si="14"/>
        <v>20611.189999999999</v>
      </c>
      <c r="K188" s="4"/>
    </row>
    <row r="189" spans="2:11" ht="28.5">
      <c r="B189" s="24" t="s">
        <v>426</v>
      </c>
      <c r="C189" s="24" t="s">
        <v>427</v>
      </c>
      <c r="D189" s="25" t="s">
        <v>428</v>
      </c>
      <c r="E189" s="24" t="s">
        <v>25</v>
      </c>
      <c r="F189" s="24" t="s">
        <v>14</v>
      </c>
      <c r="G189" s="35">
        <v>125.46</v>
      </c>
      <c r="H189" s="26">
        <v>41.85</v>
      </c>
      <c r="I189" s="26">
        <f t="shared" si="15"/>
        <v>52.31</v>
      </c>
      <c r="J189" s="27">
        <f t="shared" si="14"/>
        <v>6562.81</v>
      </c>
      <c r="K189" s="4"/>
    </row>
    <row r="190" spans="2:11">
      <c r="B190" s="31" t="s">
        <v>429</v>
      </c>
      <c r="C190" s="286" t="s">
        <v>430</v>
      </c>
      <c r="D190" s="286"/>
      <c r="E190" s="286"/>
      <c r="F190" s="286"/>
      <c r="G190" s="286"/>
      <c r="H190" s="286"/>
      <c r="I190" s="26"/>
      <c r="J190" s="23">
        <f>J191+J204</f>
        <v>339233.33</v>
      </c>
      <c r="K190" s="4">
        <f t="shared" si="16"/>
        <v>424041.66</v>
      </c>
    </row>
    <row r="191" spans="2:11">
      <c r="B191" s="31" t="s">
        <v>431</v>
      </c>
      <c r="C191" s="286" t="s">
        <v>46</v>
      </c>
      <c r="D191" s="286"/>
      <c r="E191" s="286"/>
      <c r="F191" s="286"/>
      <c r="G191" s="286"/>
      <c r="H191" s="286"/>
      <c r="I191" s="26"/>
      <c r="J191" s="23">
        <f>SUM(J192:J203)</f>
        <v>332988.53000000003</v>
      </c>
      <c r="K191" s="4"/>
    </row>
    <row r="192" spans="2:11" ht="42.75">
      <c r="B192" s="24" t="s">
        <v>432</v>
      </c>
      <c r="C192" s="24" t="s">
        <v>433</v>
      </c>
      <c r="D192" s="25" t="s">
        <v>434</v>
      </c>
      <c r="E192" s="24" t="s">
        <v>13</v>
      </c>
      <c r="F192" s="24" t="s">
        <v>14</v>
      </c>
      <c r="G192" s="35">
        <v>2569.6</v>
      </c>
      <c r="H192" s="26">
        <v>5.32</v>
      </c>
      <c r="I192" s="26">
        <f t="shared" si="15"/>
        <v>6.65</v>
      </c>
      <c r="J192" s="27">
        <f t="shared" ref="J192:J203" si="17">ROUND(G192*I192,2)</f>
        <v>17087.84</v>
      </c>
      <c r="K192" s="4"/>
    </row>
    <row r="193" spans="2:11" ht="57">
      <c r="B193" s="24" t="s">
        <v>435</v>
      </c>
      <c r="C193" s="24" t="s">
        <v>436</v>
      </c>
      <c r="D193" s="25" t="s">
        <v>437</v>
      </c>
      <c r="E193" s="24" t="s">
        <v>13</v>
      </c>
      <c r="F193" s="24" t="s">
        <v>14</v>
      </c>
      <c r="G193" s="35">
        <v>1589.78</v>
      </c>
      <c r="H193" s="26">
        <v>37.92</v>
      </c>
      <c r="I193" s="26">
        <f t="shared" si="15"/>
        <v>47.4</v>
      </c>
      <c r="J193" s="27">
        <f t="shared" si="17"/>
        <v>75355.570000000007</v>
      </c>
      <c r="K193" s="4"/>
    </row>
    <row r="194" spans="2:11" ht="57">
      <c r="B194" s="24" t="s">
        <v>438</v>
      </c>
      <c r="C194" s="24" t="s">
        <v>439</v>
      </c>
      <c r="D194" s="25" t="s">
        <v>440</v>
      </c>
      <c r="E194" s="24" t="s">
        <v>13</v>
      </c>
      <c r="F194" s="24" t="s">
        <v>14</v>
      </c>
      <c r="G194" s="35">
        <v>979.82</v>
      </c>
      <c r="H194" s="26">
        <v>45.63</v>
      </c>
      <c r="I194" s="26">
        <f t="shared" si="15"/>
        <v>57.04</v>
      </c>
      <c r="J194" s="27">
        <f t="shared" si="17"/>
        <v>55888.93</v>
      </c>
      <c r="K194" s="4"/>
    </row>
    <row r="195" spans="2:11" ht="57">
      <c r="B195" s="24" t="s">
        <v>441</v>
      </c>
      <c r="C195" s="24" t="s">
        <v>442</v>
      </c>
      <c r="D195" s="25" t="s">
        <v>443</v>
      </c>
      <c r="E195" s="24" t="s">
        <v>13</v>
      </c>
      <c r="F195" s="24" t="s">
        <v>14</v>
      </c>
      <c r="G195" s="35">
        <v>1024.77</v>
      </c>
      <c r="H195" s="26">
        <v>26.9</v>
      </c>
      <c r="I195" s="26">
        <f t="shared" si="15"/>
        <v>33.630000000000003</v>
      </c>
      <c r="J195" s="27">
        <f t="shared" si="17"/>
        <v>34463.019999999997</v>
      </c>
      <c r="K195" s="4"/>
    </row>
    <row r="196" spans="2:11" ht="42.75">
      <c r="B196" s="24" t="s">
        <v>444</v>
      </c>
      <c r="C196" s="24" t="s">
        <v>445</v>
      </c>
      <c r="D196" s="25" t="s">
        <v>446</v>
      </c>
      <c r="E196" s="24" t="s">
        <v>13</v>
      </c>
      <c r="F196" s="24" t="s">
        <v>14</v>
      </c>
      <c r="G196" s="35">
        <v>456.39</v>
      </c>
      <c r="H196" s="26">
        <v>75.06</v>
      </c>
      <c r="I196" s="26">
        <f t="shared" si="15"/>
        <v>93.83</v>
      </c>
      <c r="J196" s="27">
        <f t="shared" si="17"/>
        <v>42823.07</v>
      </c>
      <c r="K196" s="4"/>
    </row>
    <row r="197" spans="2:11" ht="42.75">
      <c r="B197" s="24" t="s">
        <v>447</v>
      </c>
      <c r="C197" s="24" t="s">
        <v>448</v>
      </c>
      <c r="D197" s="25" t="s">
        <v>449</v>
      </c>
      <c r="E197" s="24" t="s">
        <v>25</v>
      </c>
      <c r="F197" s="24" t="s">
        <v>14</v>
      </c>
      <c r="G197" s="35">
        <v>94</v>
      </c>
      <c r="H197" s="26">
        <v>68.010000000000005</v>
      </c>
      <c r="I197" s="26">
        <f t="shared" si="15"/>
        <v>85.01</v>
      </c>
      <c r="J197" s="27">
        <f t="shared" si="17"/>
        <v>7990.94</v>
      </c>
      <c r="K197" s="4"/>
    </row>
    <row r="198" spans="2:11" ht="42.75">
      <c r="B198" s="24" t="s">
        <v>450</v>
      </c>
      <c r="C198" s="24" t="s">
        <v>451</v>
      </c>
      <c r="D198" s="25" t="s">
        <v>452</v>
      </c>
      <c r="E198" s="24" t="s">
        <v>25</v>
      </c>
      <c r="F198" s="24" t="s">
        <v>14</v>
      </c>
      <c r="G198" s="35">
        <v>4.5999999999999996</v>
      </c>
      <c r="H198" s="26">
        <v>68.010000000000005</v>
      </c>
      <c r="I198" s="26">
        <f t="shared" si="15"/>
        <v>85.01</v>
      </c>
      <c r="J198" s="27">
        <f t="shared" si="17"/>
        <v>391.05</v>
      </c>
      <c r="K198" s="4"/>
    </row>
    <row r="199" spans="2:11" ht="42.75">
      <c r="B199" s="24" t="s">
        <v>453</v>
      </c>
      <c r="C199" s="24" t="s">
        <v>454</v>
      </c>
      <c r="D199" s="25" t="s">
        <v>455</v>
      </c>
      <c r="E199" s="24" t="s">
        <v>25</v>
      </c>
      <c r="F199" s="24" t="s">
        <v>14</v>
      </c>
      <c r="G199" s="35">
        <v>9.7100000000000009</v>
      </c>
      <c r="H199" s="26">
        <v>68.010000000000005</v>
      </c>
      <c r="I199" s="26">
        <f t="shared" si="15"/>
        <v>85.01</v>
      </c>
      <c r="J199" s="27">
        <f t="shared" si="17"/>
        <v>825.45</v>
      </c>
      <c r="K199" s="4"/>
    </row>
    <row r="200" spans="2:11" ht="42.75">
      <c r="B200" s="24" t="s">
        <v>456</v>
      </c>
      <c r="C200" s="24" t="s">
        <v>457</v>
      </c>
      <c r="D200" s="25" t="s">
        <v>458</v>
      </c>
      <c r="E200" s="24" t="s">
        <v>25</v>
      </c>
      <c r="F200" s="24" t="s">
        <v>14</v>
      </c>
      <c r="G200" s="35">
        <v>4.92</v>
      </c>
      <c r="H200" s="26">
        <v>68.010000000000005</v>
      </c>
      <c r="I200" s="26">
        <f t="shared" si="15"/>
        <v>85.01</v>
      </c>
      <c r="J200" s="27">
        <f t="shared" si="17"/>
        <v>418.25</v>
      </c>
      <c r="K200" s="4"/>
    </row>
    <row r="201" spans="2:11">
      <c r="B201" s="24" t="s">
        <v>459</v>
      </c>
      <c r="C201" s="24" t="s">
        <v>460</v>
      </c>
      <c r="D201" s="25" t="s">
        <v>461</v>
      </c>
      <c r="E201" s="24" t="s">
        <v>25</v>
      </c>
      <c r="F201" s="24" t="s">
        <v>29</v>
      </c>
      <c r="G201" s="35">
        <v>127.2</v>
      </c>
      <c r="H201" s="26">
        <v>33.229999999999997</v>
      </c>
      <c r="I201" s="26">
        <f t="shared" si="15"/>
        <v>41.54</v>
      </c>
      <c r="J201" s="27">
        <f t="shared" si="17"/>
        <v>5283.89</v>
      </c>
      <c r="K201" s="4"/>
    </row>
    <row r="202" spans="2:11" ht="28.5">
      <c r="B202" s="24" t="s">
        <v>462</v>
      </c>
      <c r="C202" s="24" t="s">
        <v>463</v>
      </c>
      <c r="D202" s="25" t="s">
        <v>464</v>
      </c>
      <c r="E202" s="24" t="s">
        <v>13</v>
      </c>
      <c r="F202" s="24" t="s">
        <v>14</v>
      </c>
      <c r="G202" s="35">
        <v>438.37</v>
      </c>
      <c r="H202" s="26">
        <v>82.93</v>
      </c>
      <c r="I202" s="26">
        <f t="shared" si="15"/>
        <v>103.66</v>
      </c>
      <c r="J202" s="27">
        <f t="shared" si="17"/>
        <v>45441.43</v>
      </c>
      <c r="K202" s="4"/>
    </row>
    <row r="203" spans="2:11" ht="42.75">
      <c r="B203" s="24" t="s">
        <v>465</v>
      </c>
      <c r="C203" s="24" t="s">
        <v>466</v>
      </c>
      <c r="D203" s="25" t="s">
        <v>467</v>
      </c>
      <c r="E203" s="24" t="s">
        <v>25</v>
      </c>
      <c r="F203" s="24" t="s">
        <v>14</v>
      </c>
      <c r="G203" s="35">
        <v>259.43</v>
      </c>
      <c r="H203" s="26">
        <v>144.99</v>
      </c>
      <c r="I203" s="26">
        <f t="shared" si="15"/>
        <v>181.24</v>
      </c>
      <c r="J203" s="27">
        <f t="shared" si="17"/>
        <v>47019.09</v>
      </c>
      <c r="K203" s="4"/>
    </row>
    <row r="204" spans="2:11">
      <c r="B204" s="31" t="s">
        <v>468</v>
      </c>
      <c r="C204" s="286" t="s">
        <v>469</v>
      </c>
      <c r="D204" s="286"/>
      <c r="E204" s="286"/>
      <c r="F204" s="286"/>
      <c r="G204" s="286"/>
      <c r="H204" s="286"/>
      <c r="I204" s="26"/>
      <c r="J204" s="23">
        <f>SUM(J205:J206)</f>
        <v>6244.8</v>
      </c>
      <c r="K204" s="4"/>
    </row>
    <row r="205" spans="2:11" ht="42.75">
      <c r="B205" s="24" t="s">
        <v>470</v>
      </c>
      <c r="C205" s="24" t="s">
        <v>433</v>
      </c>
      <c r="D205" s="25" t="s">
        <v>434</v>
      </c>
      <c r="E205" s="24" t="s">
        <v>13</v>
      </c>
      <c r="F205" s="24" t="s">
        <v>14</v>
      </c>
      <c r="G205" s="35">
        <v>98.05</v>
      </c>
      <c r="H205" s="26">
        <v>5.32</v>
      </c>
      <c r="I205" s="26">
        <f t="shared" si="15"/>
        <v>6.65</v>
      </c>
      <c r="J205" s="27">
        <f t="shared" ref="J205:J206" si="18">ROUND(G205*I205,2)</f>
        <v>652.03</v>
      </c>
      <c r="K205" s="4"/>
    </row>
    <row r="206" spans="2:11" ht="57">
      <c r="B206" s="24" t="s">
        <v>471</v>
      </c>
      <c r="C206" s="24" t="s">
        <v>439</v>
      </c>
      <c r="D206" s="25" t="s">
        <v>440</v>
      </c>
      <c r="E206" s="24" t="s">
        <v>13</v>
      </c>
      <c r="F206" s="24" t="s">
        <v>14</v>
      </c>
      <c r="G206" s="35">
        <v>98.05</v>
      </c>
      <c r="H206" s="26">
        <v>45.63</v>
      </c>
      <c r="I206" s="26">
        <f t="shared" si="15"/>
        <v>57.04</v>
      </c>
      <c r="J206" s="27">
        <f t="shared" si="18"/>
        <v>5592.77</v>
      </c>
      <c r="K206" s="4"/>
    </row>
    <row r="207" spans="2:11">
      <c r="B207" s="31" t="s">
        <v>472</v>
      </c>
      <c r="C207" s="286" t="s">
        <v>473</v>
      </c>
      <c r="D207" s="286"/>
      <c r="E207" s="286"/>
      <c r="F207" s="286"/>
      <c r="G207" s="286"/>
      <c r="H207" s="286"/>
      <c r="I207" s="26"/>
      <c r="J207" s="23">
        <f>J208+J221</f>
        <v>183103.72</v>
      </c>
      <c r="K207" s="4">
        <f t="shared" si="16"/>
        <v>228879.65</v>
      </c>
    </row>
    <row r="208" spans="2:11">
      <c r="B208" s="31" t="s">
        <v>474</v>
      </c>
      <c r="C208" s="286" t="s">
        <v>475</v>
      </c>
      <c r="D208" s="286"/>
      <c r="E208" s="286"/>
      <c r="F208" s="286"/>
      <c r="G208" s="286"/>
      <c r="H208" s="286"/>
      <c r="I208" s="26"/>
      <c r="J208" s="23">
        <f>SUM(J209:J220)</f>
        <v>150664.66</v>
      </c>
      <c r="K208" s="4"/>
    </row>
    <row r="209" spans="2:11" ht="28.5">
      <c r="B209" s="24" t="s">
        <v>476</v>
      </c>
      <c r="C209" s="24" t="s">
        <v>477</v>
      </c>
      <c r="D209" s="25" t="s">
        <v>478</v>
      </c>
      <c r="E209" s="24" t="s">
        <v>25</v>
      </c>
      <c r="F209" s="24" t="s">
        <v>14</v>
      </c>
      <c r="G209" s="35">
        <v>282.92</v>
      </c>
      <c r="H209" s="26">
        <v>45.47</v>
      </c>
      <c r="I209" s="26">
        <f t="shared" ref="I209:I272" si="19">ROUND(1.25*H209,2)</f>
        <v>56.84</v>
      </c>
      <c r="J209" s="27">
        <f t="shared" ref="J209:J220" si="20">ROUND(G209*I209,2)</f>
        <v>16081.17</v>
      </c>
      <c r="K209" s="4"/>
    </row>
    <row r="210" spans="2:11" ht="42.75">
      <c r="B210" s="24" t="s">
        <v>479</v>
      </c>
      <c r="C210" s="24" t="s">
        <v>480</v>
      </c>
      <c r="D210" s="25" t="s">
        <v>481</v>
      </c>
      <c r="E210" s="24" t="s">
        <v>13</v>
      </c>
      <c r="F210" s="24" t="s">
        <v>14</v>
      </c>
      <c r="G210" s="35">
        <v>375.34</v>
      </c>
      <c r="H210" s="26">
        <v>54.33</v>
      </c>
      <c r="I210" s="26">
        <f t="shared" si="19"/>
        <v>67.91</v>
      </c>
      <c r="J210" s="27">
        <f t="shared" si="20"/>
        <v>25489.34</v>
      </c>
      <c r="K210" s="4"/>
    </row>
    <row r="211" spans="2:11" ht="57">
      <c r="B211" s="24" t="s">
        <v>482</v>
      </c>
      <c r="C211" s="24" t="s">
        <v>483</v>
      </c>
      <c r="D211" s="25" t="s">
        <v>484</v>
      </c>
      <c r="E211" s="24" t="s">
        <v>13</v>
      </c>
      <c r="F211" s="24" t="s">
        <v>14</v>
      </c>
      <c r="G211" s="35">
        <v>125.46</v>
      </c>
      <c r="H211" s="26">
        <v>55.2</v>
      </c>
      <c r="I211" s="26">
        <f t="shared" si="19"/>
        <v>69</v>
      </c>
      <c r="J211" s="27">
        <f t="shared" si="20"/>
        <v>8656.74</v>
      </c>
      <c r="K211" s="4"/>
    </row>
    <row r="212" spans="2:11" ht="42.75">
      <c r="B212" s="24" t="s">
        <v>485</v>
      </c>
      <c r="C212" s="24" t="s">
        <v>486</v>
      </c>
      <c r="D212" s="25" t="s">
        <v>487</v>
      </c>
      <c r="E212" s="24" t="s">
        <v>13</v>
      </c>
      <c r="F212" s="24" t="s">
        <v>14</v>
      </c>
      <c r="G212" s="35">
        <v>42.9</v>
      </c>
      <c r="H212" s="26">
        <v>102.55</v>
      </c>
      <c r="I212" s="26">
        <f t="shared" si="19"/>
        <v>128.19</v>
      </c>
      <c r="J212" s="27">
        <f t="shared" si="20"/>
        <v>5499.35</v>
      </c>
      <c r="K212" s="4"/>
    </row>
    <row r="213" spans="2:11" ht="42.75">
      <c r="B213" s="24" t="s">
        <v>488</v>
      </c>
      <c r="C213" s="24" t="s">
        <v>489</v>
      </c>
      <c r="D213" s="25" t="s">
        <v>490</v>
      </c>
      <c r="E213" s="24" t="s">
        <v>13</v>
      </c>
      <c r="F213" s="24" t="s">
        <v>14</v>
      </c>
      <c r="G213" s="35">
        <v>148.94999999999999</v>
      </c>
      <c r="H213" s="26">
        <v>59.2</v>
      </c>
      <c r="I213" s="26">
        <f t="shared" si="19"/>
        <v>74</v>
      </c>
      <c r="J213" s="27">
        <f t="shared" si="20"/>
        <v>11022.3</v>
      </c>
      <c r="K213" s="4"/>
    </row>
    <row r="214" spans="2:11">
      <c r="B214" s="24" t="s">
        <v>491</v>
      </c>
      <c r="C214" s="24" t="s">
        <v>492</v>
      </c>
      <c r="D214" s="25" t="s">
        <v>493</v>
      </c>
      <c r="E214" s="24" t="s">
        <v>25</v>
      </c>
      <c r="F214" s="24" t="s">
        <v>14</v>
      </c>
      <c r="G214" s="35">
        <v>216.53</v>
      </c>
      <c r="H214" s="26">
        <v>207.65</v>
      </c>
      <c r="I214" s="26">
        <f t="shared" si="19"/>
        <v>259.56</v>
      </c>
      <c r="J214" s="27">
        <f t="shared" si="20"/>
        <v>56202.53</v>
      </c>
      <c r="K214" s="4"/>
    </row>
    <row r="215" spans="2:11" ht="28.5">
      <c r="B215" s="24" t="s">
        <v>494</v>
      </c>
      <c r="C215" s="24" t="s">
        <v>495</v>
      </c>
      <c r="D215" s="25" t="s">
        <v>496</v>
      </c>
      <c r="E215" s="24" t="s">
        <v>25</v>
      </c>
      <c r="F215" s="24" t="s">
        <v>14</v>
      </c>
      <c r="G215" s="35">
        <v>216.53</v>
      </c>
      <c r="H215" s="26">
        <v>4.92</v>
      </c>
      <c r="I215" s="26">
        <f t="shared" si="19"/>
        <v>6.15</v>
      </c>
      <c r="J215" s="27">
        <f t="shared" si="20"/>
        <v>1331.66</v>
      </c>
      <c r="K215" s="4"/>
    </row>
    <row r="216" spans="2:11" ht="28.5">
      <c r="B216" s="24" t="s">
        <v>497</v>
      </c>
      <c r="C216" s="24" t="s">
        <v>498</v>
      </c>
      <c r="D216" s="25" t="s">
        <v>499</v>
      </c>
      <c r="E216" s="24" t="s">
        <v>13</v>
      </c>
      <c r="F216" s="24" t="s">
        <v>29</v>
      </c>
      <c r="G216" s="35">
        <v>68</v>
      </c>
      <c r="H216" s="26">
        <v>18.62</v>
      </c>
      <c r="I216" s="26">
        <f t="shared" si="19"/>
        <v>23.28</v>
      </c>
      <c r="J216" s="27">
        <f t="shared" si="20"/>
        <v>1583.04</v>
      </c>
      <c r="K216" s="4"/>
    </row>
    <row r="217" spans="2:11">
      <c r="B217" s="24" t="s">
        <v>500</v>
      </c>
      <c r="C217" s="24" t="s">
        <v>501</v>
      </c>
      <c r="D217" s="25" t="s">
        <v>502</v>
      </c>
      <c r="E217" s="24" t="s">
        <v>13</v>
      </c>
      <c r="F217" s="24" t="s">
        <v>29</v>
      </c>
      <c r="G217" s="35">
        <v>127.2</v>
      </c>
      <c r="H217" s="26">
        <v>81.739999999999995</v>
      </c>
      <c r="I217" s="26">
        <f t="shared" si="19"/>
        <v>102.18</v>
      </c>
      <c r="J217" s="27">
        <f t="shared" si="20"/>
        <v>12997.3</v>
      </c>
      <c r="K217" s="4"/>
    </row>
    <row r="218" spans="2:11" ht="28.5">
      <c r="B218" s="24" t="s">
        <v>503</v>
      </c>
      <c r="C218" s="24" t="s">
        <v>504</v>
      </c>
      <c r="D218" s="25" t="s">
        <v>505</v>
      </c>
      <c r="E218" s="24" t="s">
        <v>13</v>
      </c>
      <c r="F218" s="24" t="s">
        <v>29</v>
      </c>
      <c r="G218" s="35">
        <v>53.45</v>
      </c>
      <c r="H218" s="26">
        <v>125.94</v>
      </c>
      <c r="I218" s="26">
        <f t="shared" si="19"/>
        <v>157.43</v>
      </c>
      <c r="J218" s="27">
        <f t="shared" si="20"/>
        <v>8414.6299999999992</v>
      </c>
      <c r="K218" s="4"/>
    </row>
    <row r="219" spans="2:11" ht="28.5">
      <c r="B219" s="24" t="s">
        <v>506</v>
      </c>
      <c r="C219" s="24" t="s">
        <v>507</v>
      </c>
      <c r="D219" s="25" t="s">
        <v>508</v>
      </c>
      <c r="E219" s="24" t="s">
        <v>25</v>
      </c>
      <c r="F219" s="24" t="s">
        <v>29</v>
      </c>
      <c r="G219" s="35">
        <v>1.75</v>
      </c>
      <c r="H219" s="26">
        <v>125.94</v>
      </c>
      <c r="I219" s="26">
        <f t="shared" si="19"/>
        <v>157.43</v>
      </c>
      <c r="J219" s="27">
        <f t="shared" si="20"/>
        <v>275.5</v>
      </c>
      <c r="K219" s="4"/>
    </row>
    <row r="220" spans="2:11" ht="28.5">
      <c r="B220" s="24" t="s">
        <v>509</v>
      </c>
      <c r="C220" s="24" t="s">
        <v>510</v>
      </c>
      <c r="D220" s="25" t="s">
        <v>511</v>
      </c>
      <c r="E220" s="24" t="s">
        <v>13</v>
      </c>
      <c r="F220" s="24" t="s">
        <v>14</v>
      </c>
      <c r="G220" s="35">
        <v>37.42</v>
      </c>
      <c r="H220" s="26">
        <v>66.510000000000005</v>
      </c>
      <c r="I220" s="26">
        <f t="shared" si="19"/>
        <v>83.14</v>
      </c>
      <c r="J220" s="27">
        <f t="shared" si="20"/>
        <v>3111.1</v>
      </c>
      <c r="K220" s="4"/>
    </row>
    <row r="221" spans="2:11">
      <c r="B221" s="31" t="s">
        <v>512</v>
      </c>
      <c r="C221" s="286" t="s">
        <v>513</v>
      </c>
      <c r="D221" s="286"/>
      <c r="E221" s="286"/>
      <c r="F221" s="286"/>
      <c r="G221" s="286"/>
      <c r="H221" s="286"/>
      <c r="I221" s="26"/>
      <c r="J221" s="23">
        <f>SUM(J222:J228)</f>
        <v>32439.06</v>
      </c>
      <c r="K221" s="4"/>
    </row>
    <row r="222" spans="2:11" ht="42.75">
      <c r="B222" s="24" t="s">
        <v>514</v>
      </c>
      <c r="C222" s="24" t="s">
        <v>515</v>
      </c>
      <c r="D222" s="25" t="s">
        <v>516</v>
      </c>
      <c r="E222" s="24" t="s">
        <v>13</v>
      </c>
      <c r="F222" s="24" t="s">
        <v>14</v>
      </c>
      <c r="G222" s="35">
        <v>254.8</v>
      </c>
      <c r="H222" s="26">
        <v>51.64</v>
      </c>
      <c r="I222" s="26">
        <f t="shared" si="19"/>
        <v>64.55</v>
      </c>
      <c r="J222" s="27">
        <f t="shared" ref="J222:J228" si="21">ROUND(G222*I222,2)</f>
        <v>16447.34</v>
      </c>
      <c r="K222" s="4"/>
    </row>
    <row r="223" spans="2:11" ht="42.75">
      <c r="B223" s="24" t="s">
        <v>517</v>
      </c>
      <c r="C223" s="24" t="s">
        <v>518</v>
      </c>
      <c r="D223" s="25" t="s">
        <v>519</v>
      </c>
      <c r="E223" s="24" t="s">
        <v>13</v>
      </c>
      <c r="F223" s="24" t="s">
        <v>14</v>
      </c>
      <c r="G223" s="35">
        <v>27.74</v>
      </c>
      <c r="H223" s="26">
        <v>87.16</v>
      </c>
      <c r="I223" s="26">
        <f t="shared" si="19"/>
        <v>108.95</v>
      </c>
      <c r="J223" s="27">
        <f t="shared" si="21"/>
        <v>3022.27</v>
      </c>
      <c r="K223" s="4"/>
    </row>
    <row r="224" spans="2:11" ht="28.5">
      <c r="B224" s="24" t="s">
        <v>520</v>
      </c>
      <c r="C224" s="24" t="s">
        <v>521</v>
      </c>
      <c r="D224" s="25" t="s">
        <v>522</v>
      </c>
      <c r="E224" s="24" t="s">
        <v>25</v>
      </c>
      <c r="F224" s="24" t="s">
        <v>14</v>
      </c>
      <c r="G224" s="35">
        <v>4.88</v>
      </c>
      <c r="H224" s="26">
        <v>206.37</v>
      </c>
      <c r="I224" s="26">
        <f t="shared" si="19"/>
        <v>257.95999999999998</v>
      </c>
      <c r="J224" s="27">
        <f t="shared" si="21"/>
        <v>1258.8399999999999</v>
      </c>
      <c r="K224" s="4"/>
    </row>
    <row r="225" spans="2:11" ht="28.5">
      <c r="B225" s="24" t="s">
        <v>523</v>
      </c>
      <c r="C225" s="24" t="s">
        <v>524</v>
      </c>
      <c r="D225" s="25" t="s">
        <v>525</v>
      </c>
      <c r="E225" s="24" t="s">
        <v>25</v>
      </c>
      <c r="F225" s="24" t="s">
        <v>14</v>
      </c>
      <c r="G225" s="35">
        <v>7.5</v>
      </c>
      <c r="H225" s="26">
        <v>206.37</v>
      </c>
      <c r="I225" s="26">
        <f t="shared" si="19"/>
        <v>257.95999999999998</v>
      </c>
      <c r="J225" s="27">
        <f t="shared" si="21"/>
        <v>1934.7</v>
      </c>
      <c r="K225" s="4"/>
    </row>
    <row r="226" spans="2:11">
      <c r="B226" s="24" t="s">
        <v>526</v>
      </c>
      <c r="C226" s="24" t="s">
        <v>527</v>
      </c>
      <c r="D226" s="25" t="s">
        <v>528</v>
      </c>
      <c r="E226" s="24" t="s">
        <v>25</v>
      </c>
      <c r="F226" s="24" t="s">
        <v>53</v>
      </c>
      <c r="G226" s="35">
        <v>21.96</v>
      </c>
      <c r="H226" s="26">
        <v>117.57</v>
      </c>
      <c r="I226" s="26">
        <f t="shared" si="19"/>
        <v>146.96</v>
      </c>
      <c r="J226" s="27">
        <f t="shared" si="21"/>
        <v>3227.24</v>
      </c>
      <c r="K226" s="4"/>
    </row>
    <row r="227" spans="2:11">
      <c r="B227" s="24" t="s">
        <v>529</v>
      </c>
      <c r="C227" s="24" t="s">
        <v>530</v>
      </c>
      <c r="D227" s="25" t="s">
        <v>531</v>
      </c>
      <c r="E227" s="24" t="s">
        <v>13</v>
      </c>
      <c r="F227" s="24" t="s">
        <v>14</v>
      </c>
      <c r="G227" s="35">
        <v>344.81</v>
      </c>
      <c r="H227" s="26">
        <v>14.28</v>
      </c>
      <c r="I227" s="26">
        <f t="shared" si="19"/>
        <v>17.850000000000001</v>
      </c>
      <c r="J227" s="27">
        <f t="shared" si="21"/>
        <v>6154.86</v>
      </c>
      <c r="K227" s="4"/>
    </row>
    <row r="228" spans="2:11" ht="42.75">
      <c r="B228" s="24" t="s">
        <v>532</v>
      </c>
      <c r="C228" s="24" t="s">
        <v>533</v>
      </c>
      <c r="D228" s="25" t="s">
        <v>534</v>
      </c>
      <c r="E228" s="24" t="s">
        <v>13</v>
      </c>
      <c r="F228" s="24" t="s">
        <v>29</v>
      </c>
      <c r="G228" s="35">
        <v>8.06</v>
      </c>
      <c r="H228" s="26">
        <v>39.090000000000003</v>
      </c>
      <c r="I228" s="26">
        <f t="shared" si="19"/>
        <v>48.86</v>
      </c>
      <c r="J228" s="27">
        <f t="shared" si="21"/>
        <v>393.81</v>
      </c>
      <c r="K228" s="4"/>
    </row>
    <row r="229" spans="2:11">
      <c r="B229" s="31" t="s">
        <v>535</v>
      </c>
      <c r="C229" s="286" t="s">
        <v>536</v>
      </c>
      <c r="D229" s="286"/>
      <c r="E229" s="286"/>
      <c r="F229" s="286"/>
      <c r="G229" s="286"/>
      <c r="H229" s="286"/>
      <c r="I229" s="26"/>
      <c r="J229" s="23">
        <f>J230+J237+J240+J243</f>
        <v>160564.09000000003</v>
      </c>
      <c r="K229" s="4">
        <f t="shared" ref="K229:K246" si="22">ROUND(1.25*J229,2)</f>
        <v>200705.11</v>
      </c>
    </row>
    <row r="230" spans="2:11">
      <c r="B230" s="31" t="s">
        <v>537</v>
      </c>
      <c r="C230" s="286" t="s">
        <v>538</v>
      </c>
      <c r="D230" s="286"/>
      <c r="E230" s="286"/>
      <c r="F230" s="286"/>
      <c r="G230" s="286"/>
      <c r="H230" s="286"/>
      <c r="I230" s="26"/>
      <c r="J230" s="23">
        <f>SUM(J231:J236)</f>
        <v>113355.35</v>
      </c>
      <c r="K230" s="4"/>
    </row>
    <row r="231" spans="2:11" ht="28.5">
      <c r="B231" s="24" t="s">
        <v>539</v>
      </c>
      <c r="C231" s="24" t="s">
        <v>540</v>
      </c>
      <c r="D231" s="25" t="s">
        <v>541</v>
      </c>
      <c r="E231" s="24" t="s">
        <v>13</v>
      </c>
      <c r="F231" s="24" t="s">
        <v>14</v>
      </c>
      <c r="G231" s="35">
        <v>2004.59</v>
      </c>
      <c r="H231" s="26">
        <v>16.809999999999999</v>
      </c>
      <c r="I231" s="26">
        <f t="shared" si="19"/>
        <v>21.01</v>
      </c>
      <c r="J231" s="27">
        <f t="shared" ref="J231:J236" si="23">ROUND(G231*I231,2)</f>
        <v>42116.44</v>
      </c>
      <c r="K231" s="4"/>
    </row>
    <row r="232" spans="2:11" ht="28.5">
      <c r="B232" s="24" t="s">
        <v>542</v>
      </c>
      <c r="C232" s="24" t="s">
        <v>543</v>
      </c>
      <c r="D232" s="25" t="s">
        <v>544</v>
      </c>
      <c r="E232" s="24" t="s">
        <v>25</v>
      </c>
      <c r="F232" s="24" t="s">
        <v>14</v>
      </c>
      <c r="G232" s="35">
        <v>1902.96</v>
      </c>
      <c r="H232" s="26">
        <v>13.87</v>
      </c>
      <c r="I232" s="26">
        <f t="shared" si="19"/>
        <v>17.34</v>
      </c>
      <c r="J232" s="27">
        <f t="shared" si="23"/>
        <v>32997.33</v>
      </c>
      <c r="K232" s="4"/>
    </row>
    <row r="233" spans="2:11" ht="28.5">
      <c r="B233" s="24" t="s">
        <v>545</v>
      </c>
      <c r="C233" s="24" t="s">
        <v>546</v>
      </c>
      <c r="D233" s="25" t="s">
        <v>547</v>
      </c>
      <c r="E233" s="24" t="s">
        <v>13</v>
      </c>
      <c r="F233" s="24" t="s">
        <v>14</v>
      </c>
      <c r="G233" s="35">
        <v>126.01</v>
      </c>
      <c r="H233" s="26">
        <v>17.170000000000002</v>
      </c>
      <c r="I233" s="26">
        <f t="shared" si="19"/>
        <v>21.46</v>
      </c>
      <c r="J233" s="27">
        <f t="shared" si="23"/>
        <v>2704.17</v>
      </c>
      <c r="K233" s="4"/>
    </row>
    <row r="234" spans="2:11" ht="28.5">
      <c r="B234" s="24" t="s">
        <v>548</v>
      </c>
      <c r="C234" s="24" t="s">
        <v>549</v>
      </c>
      <c r="D234" s="25" t="s">
        <v>550</v>
      </c>
      <c r="E234" s="24" t="s">
        <v>25</v>
      </c>
      <c r="F234" s="24" t="s">
        <v>14</v>
      </c>
      <c r="G234" s="35">
        <v>12.72</v>
      </c>
      <c r="H234" s="26">
        <v>17.170000000000002</v>
      </c>
      <c r="I234" s="26">
        <f t="shared" si="19"/>
        <v>21.46</v>
      </c>
      <c r="J234" s="27">
        <f t="shared" si="23"/>
        <v>272.97000000000003</v>
      </c>
      <c r="K234" s="4"/>
    </row>
    <row r="235" spans="2:11" ht="28.5">
      <c r="B235" s="24" t="s">
        <v>551</v>
      </c>
      <c r="C235" s="24" t="s">
        <v>552</v>
      </c>
      <c r="D235" s="25" t="s">
        <v>553</v>
      </c>
      <c r="E235" s="24" t="s">
        <v>25</v>
      </c>
      <c r="F235" s="24" t="s">
        <v>14</v>
      </c>
      <c r="G235" s="35">
        <v>101.63</v>
      </c>
      <c r="H235" s="26">
        <v>130.79</v>
      </c>
      <c r="I235" s="26">
        <f t="shared" si="19"/>
        <v>163.49</v>
      </c>
      <c r="J235" s="27">
        <f t="shared" si="23"/>
        <v>16615.490000000002</v>
      </c>
      <c r="K235" s="4"/>
    </row>
    <row r="236" spans="2:11" ht="57">
      <c r="B236" s="24" t="s">
        <v>554</v>
      </c>
      <c r="C236" s="24" t="s">
        <v>555</v>
      </c>
      <c r="D236" s="25" t="s">
        <v>556</v>
      </c>
      <c r="E236" s="24" t="s">
        <v>13</v>
      </c>
      <c r="F236" s="24" t="s">
        <v>14</v>
      </c>
      <c r="G236" s="35">
        <v>593.16</v>
      </c>
      <c r="H236" s="26">
        <v>25.15</v>
      </c>
      <c r="I236" s="26">
        <f t="shared" si="19"/>
        <v>31.44</v>
      </c>
      <c r="J236" s="27">
        <f t="shared" si="23"/>
        <v>18648.95</v>
      </c>
      <c r="K236" s="4"/>
    </row>
    <row r="237" spans="2:11">
      <c r="B237" s="31" t="s">
        <v>557</v>
      </c>
      <c r="C237" s="286" t="s">
        <v>558</v>
      </c>
      <c r="D237" s="286"/>
      <c r="E237" s="286"/>
      <c r="F237" s="286"/>
      <c r="G237" s="286"/>
      <c r="H237" s="286"/>
      <c r="I237" s="26"/>
      <c r="J237" s="23">
        <f>J238+J239</f>
        <v>20149.300000000003</v>
      </c>
      <c r="K237" s="4"/>
    </row>
    <row r="238" spans="2:11" ht="28.5">
      <c r="B238" s="24" t="s">
        <v>559</v>
      </c>
      <c r="C238" s="24" t="s">
        <v>560</v>
      </c>
      <c r="D238" s="25" t="s">
        <v>561</v>
      </c>
      <c r="E238" s="24" t="s">
        <v>13</v>
      </c>
      <c r="F238" s="24" t="s">
        <v>14</v>
      </c>
      <c r="G238" s="35">
        <v>442.55</v>
      </c>
      <c r="H238" s="26">
        <v>20.260000000000002</v>
      </c>
      <c r="I238" s="26">
        <f t="shared" si="19"/>
        <v>25.33</v>
      </c>
      <c r="J238" s="27">
        <f t="shared" ref="J238:J239" si="24">ROUND(G238*I238,2)</f>
        <v>11209.79</v>
      </c>
      <c r="K238" s="4"/>
    </row>
    <row r="239" spans="2:11" ht="28.5">
      <c r="B239" s="24" t="s">
        <v>562</v>
      </c>
      <c r="C239" s="24" t="s">
        <v>563</v>
      </c>
      <c r="D239" s="25" t="s">
        <v>564</v>
      </c>
      <c r="E239" s="24" t="s">
        <v>13</v>
      </c>
      <c r="F239" s="24" t="s">
        <v>14</v>
      </c>
      <c r="G239" s="35">
        <v>442.55</v>
      </c>
      <c r="H239" s="26">
        <v>16.16</v>
      </c>
      <c r="I239" s="26">
        <f t="shared" si="19"/>
        <v>20.2</v>
      </c>
      <c r="J239" s="27">
        <f t="shared" si="24"/>
        <v>8939.51</v>
      </c>
      <c r="K239" s="4"/>
    </row>
    <row r="240" spans="2:11">
      <c r="B240" s="31" t="s">
        <v>565</v>
      </c>
      <c r="C240" s="286" t="s">
        <v>566</v>
      </c>
      <c r="D240" s="286"/>
      <c r="E240" s="286"/>
      <c r="F240" s="286"/>
      <c r="G240" s="286"/>
      <c r="H240" s="286"/>
      <c r="I240" s="26"/>
      <c r="J240" s="23">
        <f>J241</f>
        <v>23344.32</v>
      </c>
      <c r="K240" s="4"/>
    </row>
    <row r="241" spans="2:11">
      <c r="B241" s="31" t="s">
        <v>567</v>
      </c>
      <c r="C241" s="286" t="s">
        <v>208</v>
      </c>
      <c r="D241" s="286"/>
      <c r="E241" s="286"/>
      <c r="F241" s="286"/>
      <c r="G241" s="286"/>
      <c r="H241" s="286"/>
      <c r="I241" s="26"/>
      <c r="J241" s="23">
        <f>J242</f>
        <v>23344.32</v>
      </c>
      <c r="K241" s="4">
        <f t="shared" si="22"/>
        <v>29180.400000000001</v>
      </c>
    </row>
    <row r="242" spans="2:11" ht="57">
      <c r="B242" s="24" t="s">
        <v>568</v>
      </c>
      <c r="C242" s="24" t="s">
        <v>569</v>
      </c>
      <c r="D242" s="25" t="s">
        <v>570</v>
      </c>
      <c r="E242" s="24" t="s">
        <v>13</v>
      </c>
      <c r="F242" s="24" t="s">
        <v>14</v>
      </c>
      <c r="G242" s="35">
        <v>1285.48</v>
      </c>
      <c r="H242" s="26">
        <v>14.53</v>
      </c>
      <c r="I242" s="26">
        <f t="shared" si="19"/>
        <v>18.16</v>
      </c>
      <c r="J242" s="27">
        <f t="shared" ref="J242" si="25">ROUND(G242*I242,2)</f>
        <v>23344.32</v>
      </c>
      <c r="K242" s="4"/>
    </row>
    <row r="243" spans="2:11">
      <c r="B243" s="31" t="s">
        <v>571</v>
      </c>
      <c r="C243" s="286" t="s">
        <v>469</v>
      </c>
      <c r="D243" s="286"/>
      <c r="E243" s="286"/>
      <c r="F243" s="286"/>
      <c r="G243" s="286"/>
      <c r="H243" s="286"/>
      <c r="I243" s="26">
        <f t="shared" si="19"/>
        <v>0</v>
      </c>
      <c r="J243" s="23">
        <f>SUM(J244:J245)</f>
        <v>3715.12</v>
      </c>
      <c r="K243" s="4"/>
    </row>
    <row r="244" spans="2:11" ht="42.75">
      <c r="B244" s="24" t="s">
        <v>572</v>
      </c>
      <c r="C244" s="24" t="s">
        <v>573</v>
      </c>
      <c r="D244" s="25" t="s">
        <v>574</v>
      </c>
      <c r="E244" s="24" t="s">
        <v>13</v>
      </c>
      <c r="F244" s="24" t="s">
        <v>14</v>
      </c>
      <c r="G244" s="35">
        <v>98.05</v>
      </c>
      <c r="H244" s="26">
        <v>16.440000000000001</v>
      </c>
      <c r="I244" s="26">
        <f t="shared" si="19"/>
        <v>20.55</v>
      </c>
      <c r="J244" s="27">
        <f t="shared" ref="J244:J245" si="26">ROUND(G244*I244,2)</f>
        <v>2014.93</v>
      </c>
      <c r="K244" s="4"/>
    </row>
    <row r="245" spans="2:11" ht="28.5">
      <c r="B245" s="24" t="s">
        <v>575</v>
      </c>
      <c r="C245" s="24" t="s">
        <v>576</v>
      </c>
      <c r="D245" s="25" t="s">
        <v>577</v>
      </c>
      <c r="E245" s="24" t="s">
        <v>13</v>
      </c>
      <c r="F245" s="24" t="s">
        <v>14</v>
      </c>
      <c r="G245" s="35">
        <v>98.05</v>
      </c>
      <c r="H245" s="26">
        <v>13.87</v>
      </c>
      <c r="I245" s="26">
        <f t="shared" si="19"/>
        <v>17.34</v>
      </c>
      <c r="J245" s="27">
        <f t="shared" si="26"/>
        <v>1700.19</v>
      </c>
      <c r="K245" s="4"/>
    </row>
    <row r="246" spans="2:11">
      <c r="B246" s="31" t="s">
        <v>578</v>
      </c>
      <c r="C246" s="286" t="s">
        <v>579</v>
      </c>
      <c r="D246" s="286"/>
      <c r="E246" s="286"/>
      <c r="F246" s="286"/>
      <c r="G246" s="286"/>
      <c r="H246" s="286"/>
      <c r="I246" s="26"/>
      <c r="J246" s="23">
        <f>J247+J290+J297</f>
        <v>97347.639999999985</v>
      </c>
      <c r="K246" s="4">
        <f t="shared" si="22"/>
        <v>121684.55</v>
      </c>
    </row>
    <row r="247" spans="2:11">
      <c r="B247" s="31" t="s">
        <v>580</v>
      </c>
      <c r="C247" s="286" t="s">
        <v>581</v>
      </c>
      <c r="D247" s="286"/>
      <c r="E247" s="286"/>
      <c r="F247" s="286"/>
      <c r="G247" s="286"/>
      <c r="H247" s="286"/>
      <c r="I247" s="26"/>
      <c r="J247" s="23">
        <f>SUM(J248:J289)</f>
        <v>40347.299999999996</v>
      </c>
      <c r="K247" s="4"/>
    </row>
    <row r="248" spans="2:11" ht="42.75">
      <c r="B248" s="24" t="s">
        <v>582</v>
      </c>
      <c r="C248" s="24" t="s">
        <v>583</v>
      </c>
      <c r="D248" s="25" t="s">
        <v>584</v>
      </c>
      <c r="E248" s="24" t="s">
        <v>13</v>
      </c>
      <c r="F248" s="24" t="s">
        <v>29</v>
      </c>
      <c r="G248" s="35">
        <v>27.6</v>
      </c>
      <c r="H248" s="26">
        <v>10.98</v>
      </c>
      <c r="I248" s="26">
        <f t="shared" si="19"/>
        <v>13.73</v>
      </c>
      <c r="J248" s="27">
        <f t="shared" ref="J248:J289" si="27">ROUND(G248*I248,2)</f>
        <v>378.95</v>
      </c>
      <c r="K248" s="4"/>
    </row>
    <row r="249" spans="2:11" ht="28.5">
      <c r="B249" s="24" t="s">
        <v>585</v>
      </c>
      <c r="C249" s="24" t="s">
        <v>586</v>
      </c>
      <c r="D249" s="25" t="s">
        <v>587</v>
      </c>
      <c r="E249" s="24" t="s">
        <v>13</v>
      </c>
      <c r="F249" s="24" t="s">
        <v>29</v>
      </c>
      <c r="G249" s="35">
        <v>166.9</v>
      </c>
      <c r="H249" s="26">
        <v>23.36</v>
      </c>
      <c r="I249" s="26">
        <f t="shared" si="19"/>
        <v>29.2</v>
      </c>
      <c r="J249" s="27">
        <f t="shared" si="27"/>
        <v>4873.4799999999996</v>
      </c>
      <c r="K249" s="4"/>
    </row>
    <row r="250" spans="2:11" ht="42.75">
      <c r="B250" s="24" t="s">
        <v>588</v>
      </c>
      <c r="C250" s="24" t="s">
        <v>589</v>
      </c>
      <c r="D250" s="25" t="s">
        <v>590</v>
      </c>
      <c r="E250" s="24" t="s">
        <v>13</v>
      </c>
      <c r="F250" s="24" t="s">
        <v>29</v>
      </c>
      <c r="G250" s="35">
        <v>81.05</v>
      </c>
      <c r="H250" s="26">
        <v>31.14</v>
      </c>
      <c r="I250" s="26">
        <f t="shared" si="19"/>
        <v>38.93</v>
      </c>
      <c r="J250" s="27">
        <f t="shared" si="27"/>
        <v>3155.28</v>
      </c>
      <c r="K250" s="4"/>
    </row>
    <row r="251" spans="2:11" ht="28.5">
      <c r="B251" s="24" t="s">
        <v>591</v>
      </c>
      <c r="C251" s="24" t="s">
        <v>592</v>
      </c>
      <c r="D251" s="25" t="s">
        <v>593</v>
      </c>
      <c r="E251" s="24" t="s">
        <v>13</v>
      </c>
      <c r="F251" s="24" t="s">
        <v>29</v>
      </c>
      <c r="G251" s="35">
        <v>11</v>
      </c>
      <c r="H251" s="26">
        <v>31.89</v>
      </c>
      <c r="I251" s="26">
        <f t="shared" si="19"/>
        <v>39.86</v>
      </c>
      <c r="J251" s="27">
        <f t="shared" si="27"/>
        <v>438.46</v>
      </c>
      <c r="K251" s="4"/>
    </row>
    <row r="252" spans="2:11" ht="28.5">
      <c r="B252" s="24" t="s">
        <v>594</v>
      </c>
      <c r="C252" s="24" t="s">
        <v>595</v>
      </c>
      <c r="D252" s="25" t="s">
        <v>596</v>
      </c>
      <c r="E252" s="24" t="s">
        <v>13</v>
      </c>
      <c r="F252" s="24" t="s">
        <v>29</v>
      </c>
      <c r="G252" s="35">
        <v>134.6</v>
      </c>
      <c r="H252" s="26">
        <v>52.04</v>
      </c>
      <c r="I252" s="26">
        <f t="shared" si="19"/>
        <v>65.05</v>
      </c>
      <c r="J252" s="27">
        <f t="shared" si="27"/>
        <v>8755.73</v>
      </c>
      <c r="K252" s="4"/>
    </row>
    <row r="253" spans="2:11" ht="28.5">
      <c r="B253" s="24" t="s">
        <v>597</v>
      </c>
      <c r="C253" s="24" t="s">
        <v>598</v>
      </c>
      <c r="D253" s="25" t="s">
        <v>599</v>
      </c>
      <c r="E253" s="24" t="s">
        <v>13</v>
      </c>
      <c r="F253" s="24" t="s">
        <v>29</v>
      </c>
      <c r="G253" s="35">
        <v>54.55</v>
      </c>
      <c r="H253" s="26">
        <v>71.739999999999995</v>
      </c>
      <c r="I253" s="26">
        <f t="shared" si="19"/>
        <v>89.68</v>
      </c>
      <c r="J253" s="27">
        <f t="shared" si="27"/>
        <v>4892.04</v>
      </c>
      <c r="K253" s="4"/>
    </row>
    <row r="254" spans="2:11" ht="57">
      <c r="B254" s="24" t="s">
        <v>600</v>
      </c>
      <c r="C254" s="24" t="s">
        <v>601</v>
      </c>
      <c r="D254" s="25" t="s">
        <v>602</v>
      </c>
      <c r="E254" s="24" t="s">
        <v>13</v>
      </c>
      <c r="F254" s="24" t="s">
        <v>21</v>
      </c>
      <c r="G254" s="35">
        <v>3</v>
      </c>
      <c r="H254" s="26">
        <v>39.6</v>
      </c>
      <c r="I254" s="26">
        <f t="shared" si="19"/>
        <v>49.5</v>
      </c>
      <c r="J254" s="27">
        <f t="shared" si="27"/>
        <v>148.5</v>
      </c>
      <c r="K254" s="4"/>
    </row>
    <row r="255" spans="2:11" ht="57">
      <c r="B255" s="24" t="s">
        <v>603</v>
      </c>
      <c r="C255" s="24" t="s">
        <v>604</v>
      </c>
      <c r="D255" s="25" t="s">
        <v>605</v>
      </c>
      <c r="E255" s="24" t="s">
        <v>13</v>
      </c>
      <c r="F255" s="24" t="s">
        <v>21</v>
      </c>
      <c r="G255" s="35">
        <v>6</v>
      </c>
      <c r="H255" s="26">
        <v>263.19</v>
      </c>
      <c r="I255" s="26">
        <f t="shared" si="19"/>
        <v>328.99</v>
      </c>
      <c r="J255" s="27">
        <f t="shared" si="27"/>
        <v>1973.94</v>
      </c>
      <c r="K255" s="4"/>
    </row>
    <row r="256" spans="2:11" ht="57">
      <c r="B256" s="24" t="s">
        <v>606</v>
      </c>
      <c r="C256" s="24" t="s">
        <v>607</v>
      </c>
      <c r="D256" s="25" t="s">
        <v>608</v>
      </c>
      <c r="E256" s="24" t="s">
        <v>13</v>
      </c>
      <c r="F256" s="24" t="s">
        <v>21</v>
      </c>
      <c r="G256" s="35">
        <v>2</v>
      </c>
      <c r="H256" s="26">
        <v>366.39</v>
      </c>
      <c r="I256" s="26">
        <f t="shared" si="19"/>
        <v>457.99</v>
      </c>
      <c r="J256" s="27">
        <f t="shared" si="27"/>
        <v>915.98</v>
      </c>
      <c r="K256" s="4"/>
    </row>
    <row r="257" spans="2:11" ht="42.75">
      <c r="B257" s="24" t="s">
        <v>609</v>
      </c>
      <c r="C257" s="24" t="s">
        <v>610</v>
      </c>
      <c r="D257" s="25" t="s">
        <v>611</v>
      </c>
      <c r="E257" s="24" t="s">
        <v>13</v>
      </c>
      <c r="F257" s="24" t="s">
        <v>21</v>
      </c>
      <c r="G257" s="35">
        <v>4</v>
      </c>
      <c r="H257" s="26">
        <v>5.59</v>
      </c>
      <c r="I257" s="26">
        <f t="shared" si="19"/>
        <v>6.99</v>
      </c>
      <c r="J257" s="27">
        <f t="shared" si="27"/>
        <v>27.96</v>
      </c>
      <c r="K257" s="4"/>
    </row>
    <row r="258" spans="2:11" ht="42.75">
      <c r="B258" s="24" t="s">
        <v>612</v>
      </c>
      <c r="C258" s="24" t="s">
        <v>613</v>
      </c>
      <c r="D258" s="25" t="s">
        <v>614</v>
      </c>
      <c r="E258" s="24" t="s">
        <v>13</v>
      </c>
      <c r="F258" s="24" t="s">
        <v>21</v>
      </c>
      <c r="G258" s="35">
        <v>72</v>
      </c>
      <c r="H258" s="26">
        <v>6.51</v>
      </c>
      <c r="I258" s="26">
        <f t="shared" si="19"/>
        <v>8.14</v>
      </c>
      <c r="J258" s="27">
        <f t="shared" si="27"/>
        <v>586.08000000000004</v>
      </c>
      <c r="K258" s="4"/>
    </row>
    <row r="259" spans="2:11" ht="57">
      <c r="B259" s="24" t="s">
        <v>615</v>
      </c>
      <c r="C259" s="24" t="s">
        <v>616</v>
      </c>
      <c r="D259" s="25" t="s">
        <v>617</v>
      </c>
      <c r="E259" s="24" t="s">
        <v>13</v>
      </c>
      <c r="F259" s="24" t="s">
        <v>21</v>
      </c>
      <c r="G259" s="35">
        <v>40</v>
      </c>
      <c r="H259" s="26">
        <v>17.940000000000001</v>
      </c>
      <c r="I259" s="26">
        <f t="shared" si="19"/>
        <v>22.43</v>
      </c>
      <c r="J259" s="27">
        <f t="shared" si="27"/>
        <v>897.2</v>
      </c>
      <c r="K259" s="4"/>
    </row>
    <row r="260" spans="2:11" ht="42.75">
      <c r="B260" s="24" t="s">
        <v>618</v>
      </c>
      <c r="C260" s="24" t="s">
        <v>619</v>
      </c>
      <c r="D260" s="25" t="s">
        <v>620</v>
      </c>
      <c r="E260" s="24" t="s">
        <v>13</v>
      </c>
      <c r="F260" s="24" t="s">
        <v>21</v>
      </c>
      <c r="G260" s="35">
        <v>6</v>
      </c>
      <c r="H260" s="26">
        <v>31.84</v>
      </c>
      <c r="I260" s="26">
        <f t="shared" si="19"/>
        <v>39.799999999999997</v>
      </c>
      <c r="J260" s="27">
        <f t="shared" si="27"/>
        <v>238.8</v>
      </c>
      <c r="K260" s="4"/>
    </row>
    <row r="261" spans="2:11" ht="42.75">
      <c r="B261" s="24" t="s">
        <v>621</v>
      </c>
      <c r="C261" s="24" t="s">
        <v>622</v>
      </c>
      <c r="D261" s="25" t="s">
        <v>623</v>
      </c>
      <c r="E261" s="24" t="s">
        <v>13</v>
      </c>
      <c r="F261" s="24" t="s">
        <v>21</v>
      </c>
      <c r="G261" s="35">
        <v>2</v>
      </c>
      <c r="H261" s="26">
        <v>42.65</v>
      </c>
      <c r="I261" s="26">
        <f t="shared" si="19"/>
        <v>53.31</v>
      </c>
      <c r="J261" s="27">
        <f t="shared" si="27"/>
        <v>106.62</v>
      </c>
      <c r="K261" s="4"/>
    </row>
    <row r="262" spans="2:11" ht="42.75">
      <c r="B262" s="24" t="s">
        <v>624</v>
      </c>
      <c r="C262" s="24" t="s">
        <v>625</v>
      </c>
      <c r="D262" s="25" t="s">
        <v>626</v>
      </c>
      <c r="E262" s="24" t="s">
        <v>13</v>
      </c>
      <c r="F262" s="24" t="s">
        <v>21</v>
      </c>
      <c r="G262" s="35">
        <v>6</v>
      </c>
      <c r="H262" s="26">
        <v>21.44</v>
      </c>
      <c r="I262" s="26">
        <f t="shared" si="19"/>
        <v>26.8</v>
      </c>
      <c r="J262" s="27">
        <f t="shared" si="27"/>
        <v>160.80000000000001</v>
      </c>
      <c r="K262" s="4"/>
    </row>
    <row r="263" spans="2:11" ht="42.75">
      <c r="B263" s="24" t="s">
        <v>627</v>
      </c>
      <c r="C263" s="24" t="s">
        <v>628</v>
      </c>
      <c r="D263" s="25" t="s">
        <v>629</v>
      </c>
      <c r="E263" s="24" t="s">
        <v>25</v>
      </c>
      <c r="F263" s="24" t="s">
        <v>21</v>
      </c>
      <c r="G263" s="35">
        <v>2</v>
      </c>
      <c r="H263" s="26">
        <v>15.36</v>
      </c>
      <c r="I263" s="26">
        <f t="shared" si="19"/>
        <v>19.2</v>
      </c>
      <c r="J263" s="27">
        <f t="shared" si="27"/>
        <v>38.4</v>
      </c>
      <c r="K263" s="4"/>
    </row>
    <row r="264" spans="2:11" ht="42.75">
      <c r="B264" s="24" t="s">
        <v>630</v>
      </c>
      <c r="C264" s="24" t="s">
        <v>631</v>
      </c>
      <c r="D264" s="25" t="s">
        <v>632</v>
      </c>
      <c r="E264" s="24" t="s">
        <v>25</v>
      </c>
      <c r="F264" s="24" t="s">
        <v>21</v>
      </c>
      <c r="G264" s="35">
        <v>4</v>
      </c>
      <c r="H264" s="26">
        <v>15.36</v>
      </c>
      <c r="I264" s="26">
        <f t="shared" si="19"/>
        <v>19.2</v>
      </c>
      <c r="J264" s="27">
        <f t="shared" si="27"/>
        <v>76.8</v>
      </c>
      <c r="K264" s="4"/>
    </row>
    <row r="265" spans="2:11" ht="42.75">
      <c r="B265" s="24" t="s">
        <v>633</v>
      </c>
      <c r="C265" s="24" t="s">
        <v>634</v>
      </c>
      <c r="D265" s="25" t="s">
        <v>635</v>
      </c>
      <c r="E265" s="24" t="s">
        <v>13</v>
      </c>
      <c r="F265" s="24" t="s">
        <v>21</v>
      </c>
      <c r="G265" s="35">
        <v>30</v>
      </c>
      <c r="H265" s="26">
        <v>14.83</v>
      </c>
      <c r="I265" s="26">
        <f t="shared" si="19"/>
        <v>18.54</v>
      </c>
      <c r="J265" s="27">
        <f t="shared" si="27"/>
        <v>556.20000000000005</v>
      </c>
      <c r="K265" s="4"/>
    </row>
    <row r="266" spans="2:11" ht="42.75">
      <c r="B266" s="24" t="s">
        <v>636</v>
      </c>
      <c r="C266" s="24" t="s">
        <v>637</v>
      </c>
      <c r="D266" s="25" t="s">
        <v>638</v>
      </c>
      <c r="E266" s="24" t="s">
        <v>13</v>
      </c>
      <c r="F266" s="24" t="s">
        <v>21</v>
      </c>
      <c r="G266" s="35">
        <v>1</v>
      </c>
      <c r="H266" s="26">
        <v>20.59</v>
      </c>
      <c r="I266" s="26">
        <f t="shared" si="19"/>
        <v>25.74</v>
      </c>
      <c r="J266" s="27">
        <f t="shared" si="27"/>
        <v>25.74</v>
      </c>
      <c r="K266" s="4"/>
    </row>
    <row r="267" spans="2:11" ht="42.75">
      <c r="B267" s="24" t="s">
        <v>639</v>
      </c>
      <c r="C267" s="24" t="s">
        <v>640</v>
      </c>
      <c r="D267" s="25" t="s">
        <v>641</v>
      </c>
      <c r="E267" s="24" t="s">
        <v>13</v>
      </c>
      <c r="F267" s="24" t="s">
        <v>21</v>
      </c>
      <c r="G267" s="35">
        <v>5</v>
      </c>
      <c r="H267" s="26">
        <v>30.38</v>
      </c>
      <c r="I267" s="26">
        <f t="shared" si="19"/>
        <v>37.979999999999997</v>
      </c>
      <c r="J267" s="27">
        <f t="shared" si="27"/>
        <v>189.9</v>
      </c>
      <c r="K267" s="4"/>
    </row>
    <row r="268" spans="2:11" ht="28.5">
      <c r="B268" s="24" t="s">
        <v>642</v>
      </c>
      <c r="C268" s="24" t="s">
        <v>643</v>
      </c>
      <c r="D268" s="25" t="s">
        <v>644</v>
      </c>
      <c r="E268" s="24" t="s">
        <v>13</v>
      </c>
      <c r="F268" s="24" t="s">
        <v>21</v>
      </c>
      <c r="G268" s="35">
        <v>3</v>
      </c>
      <c r="H268" s="26">
        <v>6.17</v>
      </c>
      <c r="I268" s="26">
        <f t="shared" si="19"/>
        <v>7.71</v>
      </c>
      <c r="J268" s="27">
        <f t="shared" si="27"/>
        <v>23.13</v>
      </c>
      <c r="K268" s="4"/>
    </row>
    <row r="269" spans="2:11" ht="28.5">
      <c r="B269" s="24" t="s">
        <v>645</v>
      </c>
      <c r="C269" s="24" t="s">
        <v>646</v>
      </c>
      <c r="D269" s="25" t="s">
        <v>647</v>
      </c>
      <c r="E269" s="24" t="s">
        <v>13</v>
      </c>
      <c r="F269" s="24" t="s">
        <v>21</v>
      </c>
      <c r="G269" s="35">
        <v>2</v>
      </c>
      <c r="H269" s="26">
        <v>17.32</v>
      </c>
      <c r="I269" s="26">
        <f t="shared" si="19"/>
        <v>21.65</v>
      </c>
      <c r="J269" s="27">
        <f t="shared" si="27"/>
        <v>43.3</v>
      </c>
      <c r="K269" s="4"/>
    </row>
    <row r="270" spans="2:11" ht="28.5">
      <c r="B270" s="24" t="s">
        <v>648</v>
      </c>
      <c r="C270" s="24" t="s">
        <v>649</v>
      </c>
      <c r="D270" s="25" t="s">
        <v>650</v>
      </c>
      <c r="E270" s="24" t="s">
        <v>13</v>
      </c>
      <c r="F270" s="24" t="s">
        <v>21</v>
      </c>
      <c r="G270" s="35">
        <v>8</v>
      </c>
      <c r="H270" s="26">
        <v>87.79</v>
      </c>
      <c r="I270" s="26">
        <f t="shared" si="19"/>
        <v>109.74</v>
      </c>
      <c r="J270" s="27">
        <f t="shared" si="27"/>
        <v>877.92</v>
      </c>
      <c r="K270" s="4"/>
    </row>
    <row r="271" spans="2:11" ht="28.5">
      <c r="B271" s="24" t="s">
        <v>651</v>
      </c>
      <c r="C271" s="24" t="s">
        <v>652</v>
      </c>
      <c r="D271" s="25" t="s">
        <v>653</v>
      </c>
      <c r="E271" s="24" t="s">
        <v>13</v>
      </c>
      <c r="F271" s="24" t="s">
        <v>21</v>
      </c>
      <c r="G271" s="35">
        <v>2</v>
      </c>
      <c r="H271" s="26">
        <v>107.43</v>
      </c>
      <c r="I271" s="26">
        <f t="shared" si="19"/>
        <v>134.29</v>
      </c>
      <c r="J271" s="27">
        <f t="shared" si="27"/>
        <v>268.58</v>
      </c>
      <c r="K271" s="4"/>
    </row>
    <row r="272" spans="2:11" ht="42.75">
      <c r="B272" s="24" t="s">
        <v>654</v>
      </c>
      <c r="C272" s="24" t="s">
        <v>655</v>
      </c>
      <c r="D272" s="25" t="s">
        <v>656</v>
      </c>
      <c r="E272" s="24" t="s">
        <v>13</v>
      </c>
      <c r="F272" s="24" t="s">
        <v>21</v>
      </c>
      <c r="G272" s="35">
        <v>4</v>
      </c>
      <c r="H272" s="26">
        <v>7.78</v>
      </c>
      <c r="I272" s="26">
        <f t="shared" si="19"/>
        <v>9.73</v>
      </c>
      <c r="J272" s="27">
        <f t="shared" si="27"/>
        <v>38.92</v>
      </c>
      <c r="K272" s="4"/>
    </row>
    <row r="273" spans="2:11" ht="42.75">
      <c r="B273" s="24" t="s">
        <v>657</v>
      </c>
      <c r="C273" s="24" t="s">
        <v>655</v>
      </c>
      <c r="D273" s="25" t="s">
        <v>656</v>
      </c>
      <c r="E273" s="24" t="s">
        <v>13</v>
      </c>
      <c r="F273" s="24" t="s">
        <v>21</v>
      </c>
      <c r="G273" s="35">
        <v>4</v>
      </c>
      <c r="H273" s="26">
        <v>7.78</v>
      </c>
      <c r="I273" s="26">
        <f t="shared" ref="I273:I336" si="28">ROUND(1.25*H273,2)</f>
        <v>9.73</v>
      </c>
      <c r="J273" s="27">
        <f t="shared" si="27"/>
        <v>38.92</v>
      </c>
      <c r="K273" s="4"/>
    </row>
    <row r="274" spans="2:11" ht="28.5">
      <c r="B274" s="24" t="s">
        <v>658</v>
      </c>
      <c r="C274" s="24" t="s">
        <v>659</v>
      </c>
      <c r="D274" s="25" t="s">
        <v>660</v>
      </c>
      <c r="E274" s="24" t="s">
        <v>13</v>
      </c>
      <c r="F274" s="24" t="s">
        <v>21</v>
      </c>
      <c r="G274" s="35">
        <v>28</v>
      </c>
      <c r="H274" s="26">
        <v>14.51</v>
      </c>
      <c r="I274" s="26">
        <f t="shared" si="28"/>
        <v>18.14</v>
      </c>
      <c r="J274" s="27">
        <f t="shared" si="27"/>
        <v>507.92</v>
      </c>
      <c r="K274" s="4"/>
    </row>
    <row r="275" spans="2:11" ht="28.5">
      <c r="B275" s="24" t="s">
        <v>661</v>
      </c>
      <c r="C275" s="24" t="s">
        <v>662</v>
      </c>
      <c r="D275" s="25" t="s">
        <v>663</v>
      </c>
      <c r="E275" s="24" t="s">
        <v>13</v>
      </c>
      <c r="F275" s="24" t="s">
        <v>21</v>
      </c>
      <c r="G275" s="35">
        <v>4</v>
      </c>
      <c r="H275" s="26">
        <v>43.52</v>
      </c>
      <c r="I275" s="26">
        <f t="shared" si="28"/>
        <v>54.4</v>
      </c>
      <c r="J275" s="27">
        <f t="shared" si="27"/>
        <v>217.6</v>
      </c>
      <c r="K275" s="4"/>
    </row>
    <row r="276" spans="2:11" ht="57">
      <c r="B276" s="24" t="s">
        <v>664</v>
      </c>
      <c r="C276" s="24" t="s">
        <v>665</v>
      </c>
      <c r="D276" s="25" t="s">
        <v>666</v>
      </c>
      <c r="E276" s="24" t="s">
        <v>13</v>
      </c>
      <c r="F276" s="24" t="s">
        <v>21</v>
      </c>
      <c r="G276" s="35">
        <v>26</v>
      </c>
      <c r="H276" s="26">
        <v>115.79</v>
      </c>
      <c r="I276" s="26">
        <f t="shared" si="28"/>
        <v>144.74</v>
      </c>
      <c r="J276" s="27">
        <f t="shared" si="27"/>
        <v>3763.24</v>
      </c>
      <c r="K276" s="4"/>
    </row>
    <row r="277" spans="2:11" ht="57">
      <c r="B277" s="24" t="s">
        <v>667</v>
      </c>
      <c r="C277" s="24" t="s">
        <v>668</v>
      </c>
      <c r="D277" s="25" t="s">
        <v>669</v>
      </c>
      <c r="E277" s="24" t="s">
        <v>13</v>
      </c>
      <c r="F277" s="24" t="s">
        <v>21</v>
      </c>
      <c r="G277" s="35">
        <v>6</v>
      </c>
      <c r="H277" s="26">
        <v>150.28</v>
      </c>
      <c r="I277" s="26">
        <f t="shared" si="28"/>
        <v>187.85</v>
      </c>
      <c r="J277" s="27">
        <f t="shared" si="27"/>
        <v>1127.0999999999999</v>
      </c>
      <c r="K277" s="4"/>
    </row>
    <row r="278" spans="2:11" ht="42.75">
      <c r="B278" s="24" t="s">
        <v>670</v>
      </c>
      <c r="C278" s="24" t="s">
        <v>671</v>
      </c>
      <c r="D278" s="25" t="s">
        <v>672</v>
      </c>
      <c r="E278" s="24" t="s">
        <v>13</v>
      </c>
      <c r="F278" s="24" t="s">
        <v>21</v>
      </c>
      <c r="G278" s="35">
        <v>47</v>
      </c>
      <c r="H278" s="26">
        <v>13.3</v>
      </c>
      <c r="I278" s="26">
        <f t="shared" si="28"/>
        <v>16.63</v>
      </c>
      <c r="J278" s="27">
        <f t="shared" si="27"/>
        <v>781.61</v>
      </c>
      <c r="K278" s="4"/>
    </row>
    <row r="279" spans="2:11" ht="42.75">
      <c r="B279" s="24" t="s">
        <v>673</v>
      </c>
      <c r="C279" s="24" t="s">
        <v>671</v>
      </c>
      <c r="D279" s="25" t="s">
        <v>672</v>
      </c>
      <c r="E279" s="24" t="s">
        <v>13</v>
      </c>
      <c r="F279" s="24" t="s">
        <v>21</v>
      </c>
      <c r="G279" s="35">
        <v>12</v>
      </c>
      <c r="H279" s="26">
        <v>13.3</v>
      </c>
      <c r="I279" s="26">
        <f t="shared" si="28"/>
        <v>16.63</v>
      </c>
      <c r="J279" s="27">
        <f t="shared" si="27"/>
        <v>199.56</v>
      </c>
      <c r="K279" s="4"/>
    </row>
    <row r="280" spans="2:11" ht="28.5">
      <c r="B280" s="24" t="s">
        <v>674</v>
      </c>
      <c r="C280" s="24" t="s">
        <v>675</v>
      </c>
      <c r="D280" s="25" t="s">
        <v>676</v>
      </c>
      <c r="E280" s="24" t="s">
        <v>13</v>
      </c>
      <c r="F280" s="24" t="s">
        <v>21</v>
      </c>
      <c r="G280" s="35">
        <v>17</v>
      </c>
      <c r="H280" s="26">
        <v>12.79</v>
      </c>
      <c r="I280" s="26">
        <f t="shared" si="28"/>
        <v>15.99</v>
      </c>
      <c r="J280" s="27">
        <f t="shared" si="27"/>
        <v>271.83</v>
      </c>
      <c r="K280" s="4"/>
    </row>
    <row r="281" spans="2:11" ht="28.5">
      <c r="B281" s="24" t="s">
        <v>677</v>
      </c>
      <c r="C281" s="24" t="s">
        <v>678</v>
      </c>
      <c r="D281" s="25" t="s">
        <v>679</v>
      </c>
      <c r="E281" s="24" t="s">
        <v>13</v>
      </c>
      <c r="F281" s="24" t="s">
        <v>21</v>
      </c>
      <c r="G281" s="35">
        <v>14</v>
      </c>
      <c r="H281" s="26">
        <v>23.18</v>
      </c>
      <c r="I281" s="26">
        <f t="shared" si="28"/>
        <v>28.98</v>
      </c>
      <c r="J281" s="27">
        <f t="shared" si="27"/>
        <v>405.72</v>
      </c>
      <c r="K281" s="4"/>
    </row>
    <row r="282" spans="2:11" ht="28.5">
      <c r="B282" s="24" t="s">
        <v>680</v>
      </c>
      <c r="C282" s="24" t="s">
        <v>681</v>
      </c>
      <c r="D282" s="25" t="s">
        <v>682</v>
      </c>
      <c r="E282" s="24" t="s">
        <v>13</v>
      </c>
      <c r="F282" s="24" t="s">
        <v>21</v>
      </c>
      <c r="G282" s="35">
        <v>7</v>
      </c>
      <c r="H282" s="26">
        <v>84.75</v>
      </c>
      <c r="I282" s="26">
        <f t="shared" si="28"/>
        <v>105.94</v>
      </c>
      <c r="J282" s="27">
        <f t="shared" si="27"/>
        <v>741.58</v>
      </c>
      <c r="K282" s="4"/>
    </row>
    <row r="283" spans="2:11" ht="28.5">
      <c r="B283" s="24" t="s">
        <v>683</v>
      </c>
      <c r="C283" s="24" t="s">
        <v>684</v>
      </c>
      <c r="D283" s="25" t="s">
        <v>685</v>
      </c>
      <c r="E283" s="24" t="s">
        <v>13</v>
      </c>
      <c r="F283" s="24" t="s">
        <v>21</v>
      </c>
      <c r="G283" s="35">
        <v>4</v>
      </c>
      <c r="H283" s="26">
        <v>111.55</v>
      </c>
      <c r="I283" s="26">
        <f t="shared" si="28"/>
        <v>139.44</v>
      </c>
      <c r="J283" s="27">
        <f t="shared" si="27"/>
        <v>557.76</v>
      </c>
      <c r="K283" s="4"/>
    </row>
    <row r="284" spans="2:11" ht="42.75">
      <c r="B284" s="24" t="s">
        <v>686</v>
      </c>
      <c r="C284" s="24" t="s">
        <v>687</v>
      </c>
      <c r="D284" s="25" t="s">
        <v>688</v>
      </c>
      <c r="E284" s="24" t="s">
        <v>13</v>
      </c>
      <c r="F284" s="24" t="s">
        <v>21</v>
      </c>
      <c r="G284" s="35">
        <v>10</v>
      </c>
      <c r="H284" s="26">
        <v>20.7</v>
      </c>
      <c r="I284" s="26">
        <f t="shared" si="28"/>
        <v>25.88</v>
      </c>
      <c r="J284" s="27">
        <f t="shared" si="27"/>
        <v>258.8</v>
      </c>
      <c r="K284" s="4"/>
    </row>
    <row r="285" spans="2:11" ht="42.75">
      <c r="B285" s="24" t="s">
        <v>689</v>
      </c>
      <c r="C285" s="24" t="s">
        <v>690</v>
      </c>
      <c r="D285" s="25" t="s">
        <v>691</v>
      </c>
      <c r="E285" s="24" t="s">
        <v>13</v>
      </c>
      <c r="F285" s="24" t="s">
        <v>21</v>
      </c>
      <c r="G285" s="35">
        <v>2</v>
      </c>
      <c r="H285" s="26">
        <v>64.150000000000006</v>
      </c>
      <c r="I285" s="26">
        <f t="shared" si="28"/>
        <v>80.19</v>
      </c>
      <c r="J285" s="27">
        <f t="shared" si="27"/>
        <v>160.38</v>
      </c>
      <c r="K285" s="4"/>
    </row>
    <row r="286" spans="2:11" ht="42.75">
      <c r="B286" s="24" t="s">
        <v>692</v>
      </c>
      <c r="C286" s="24" t="s">
        <v>690</v>
      </c>
      <c r="D286" s="25" t="s">
        <v>691</v>
      </c>
      <c r="E286" s="24" t="s">
        <v>13</v>
      </c>
      <c r="F286" s="24" t="s">
        <v>21</v>
      </c>
      <c r="G286" s="35">
        <v>13</v>
      </c>
      <c r="H286" s="26">
        <v>64.150000000000006</v>
      </c>
      <c r="I286" s="26">
        <f t="shared" si="28"/>
        <v>80.19</v>
      </c>
      <c r="J286" s="27">
        <f t="shared" si="27"/>
        <v>1042.47</v>
      </c>
      <c r="K286" s="4"/>
    </row>
    <row r="287" spans="2:11" ht="28.5">
      <c r="B287" s="24" t="s">
        <v>693</v>
      </c>
      <c r="C287" s="24" t="s">
        <v>694</v>
      </c>
      <c r="D287" s="25" t="s">
        <v>695</v>
      </c>
      <c r="E287" s="24" t="s">
        <v>25</v>
      </c>
      <c r="F287" s="24" t="s">
        <v>21</v>
      </c>
      <c r="G287" s="35">
        <v>3</v>
      </c>
      <c r="H287" s="26">
        <v>31.28</v>
      </c>
      <c r="I287" s="26">
        <f t="shared" si="28"/>
        <v>39.1</v>
      </c>
      <c r="J287" s="27">
        <f t="shared" si="27"/>
        <v>117.3</v>
      </c>
      <c r="K287" s="4"/>
    </row>
    <row r="288" spans="2:11" ht="42.75">
      <c r="B288" s="24" t="s">
        <v>696</v>
      </c>
      <c r="C288" s="24" t="s">
        <v>697</v>
      </c>
      <c r="D288" s="25" t="s">
        <v>698</v>
      </c>
      <c r="E288" s="24" t="s">
        <v>13</v>
      </c>
      <c r="F288" s="24" t="s">
        <v>21</v>
      </c>
      <c r="G288" s="35">
        <v>8</v>
      </c>
      <c r="H288" s="26">
        <v>22.92</v>
      </c>
      <c r="I288" s="26">
        <f t="shared" si="28"/>
        <v>28.65</v>
      </c>
      <c r="J288" s="27">
        <f t="shared" si="27"/>
        <v>229.2</v>
      </c>
      <c r="K288" s="4"/>
    </row>
    <row r="289" spans="2:11" ht="42.75">
      <c r="B289" s="24" t="s">
        <v>699</v>
      </c>
      <c r="C289" s="24" t="s">
        <v>700</v>
      </c>
      <c r="D289" s="25" t="s">
        <v>701</v>
      </c>
      <c r="E289" s="24" t="s">
        <v>13</v>
      </c>
      <c r="F289" s="24" t="s">
        <v>21</v>
      </c>
      <c r="G289" s="35">
        <v>9</v>
      </c>
      <c r="H289" s="26">
        <v>21.12</v>
      </c>
      <c r="I289" s="26">
        <f t="shared" si="28"/>
        <v>26.4</v>
      </c>
      <c r="J289" s="27">
        <f t="shared" si="27"/>
        <v>237.6</v>
      </c>
      <c r="K289" s="4"/>
    </row>
    <row r="290" spans="2:11">
      <c r="B290" s="31" t="s">
        <v>702</v>
      </c>
      <c r="C290" s="286" t="s">
        <v>703</v>
      </c>
      <c r="D290" s="286"/>
      <c r="E290" s="286"/>
      <c r="F290" s="286"/>
      <c r="G290" s="286"/>
      <c r="H290" s="286"/>
      <c r="I290" s="26"/>
      <c r="J290" s="23">
        <f>SUM(J291:J296)</f>
        <v>5861.28</v>
      </c>
      <c r="K290" s="4"/>
    </row>
    <row r="291" spans="2:11" ht="28.5">
      <c r="B291" s="24" t="s">
        <v>704</v>
      </c>
      <c r="C291" s="24" t="s">
        <v>705</v>
      </c>
      <c r="D291" s="25" t="s">
        <v>706</v>
      </c>
      <c r="E291" s="24" t="s">
        <v>13</v>
      </c>
      <c r="F291" s="24" t="s">
        <v>21</v>
      </c>
      <c r="G291" s="35">
        <v>3</v>
      </c>
      <c r="H291" s="26">
        <v>221.61</v>
      </c>
      <c r="I291" s="26">
        <f t="shared" si="28"/>
        <v>277.01</v>
      </c>
      <c r="J291" s="27">
        <f t="shared" ref="J291:J296" si="29">ROUND(G291*I291,2)</f>
        <v>831.03</v>
      </c>
      <c r="K291" s="4"/>
    </row>
    <row r="292" spans="2:11" ht="28.5">
      <c r="B292" s="24" t="s">
        <v>707</v>
      </c>
      <c r="C292" s="24" t="s">
        <v>708</v>
      </c>
      <c r="D292" s="25" t="s">
        <v>709</v>
      </c>
      <c r="E292" s="24" t="s">
        <v>13</v>
      </c>
      <c r="F292" s="24" t="s">
        <v>21</v>
      </c>
      <c r="G292" s="35">
        <v>1</v>
      </c>
      <c r="H292" s="26">
        <v>269.22000000000003</v>
      </c>
      <c r="I292" s="26">
        <f t="shared" si="28"/>
        <v>336.53</v>
      </c>
      <c r="J292" s="27">
        <f t="shared" si="29"/>
        <v>336.53</v>
      </c>
      <c r="K292" s="4"/>
    </row>
    <row r="293" spans="2:11" ht="42.75">
      <c r="B293" s="24" t="s">
        <v>710</v>
      </c>
      <c r="C293" s="24" t="s">
        <v>711</v>
      </c>
      <c r="D293" s="25" t="s">
        <v>712</v>
      </c>
      <c r="E293" s="24" t="s">
        <v>13</v>
      </c>
      <c r="F293" s="24" t="s">
        <v>21</v>
      </c>
      <c r="G293" s="35">
        <v>2</v>
      </c>
      <c r="H293" s="26">
        <v>63.85</v>
      </c>
      <c r="I293" s="26">
        <f t="shared" si="28"/>
        <v>79.81</v>
      </c>
      <c r="J293" s="27">
        <f t="shared" si="29"/>
        <v>159.62</v>
      </c>
      <c r="K293" s="4"/>
    </row>
    <row r="294" spans="2:11" ht="42.75">
      <c r="B294" s="24" t="s">
        <v>713</v>
      </c>
      <c r="C294" s="24" t="s">
        <v>714</v>
      </c>
      <c r="D294" s="25" t="s">
        <v>715</v>
      </c>
      <c r="E294" s="24" t="s">
        <v>13</v>
      </c>
      <c r="F294" s="24" t="s">
        <v>21</v>
      </c>
      <c r="G294" s="35">
        <v>8</v>
      </c>
      <c r="H294" s="26">
        <v>128.6</v>
      </c>
      <c r="I294" s="26">
        <f t="shared" si="28"/>
        <v>160.75</v>
      </c>
      <c r="J294" s="27">
        <f t="shared" si="29"/>
        <v>1286</v>
      </c>
      <c r="K294" s="4"/>
    </row>
    <row r="295" spans="2:11" ht="42.75">
      <c r="B295" s="24" t="s">
        <v>716</v>
      </c>
      <c r="C295" s="24" t="s">
        <v>717</v>
      </c>
      <c r="D295" s="25" t="s">
        <v>718</v>
      </c>
      <c r="E295" s="24" t="s">
        <v>13</v>
      </c>
      <c r="F295" s="24" t="s">
        <v>21</v>
      </c>
      <c r="G295" s="35">
        <v>30</v>
      </c>
      <c r="H295" s="26">
        <v>72.77</v>
      </c>
      <c r="I295" s="26">
        <f t="shared" si="28"/>
        <v>90.96</v>
      </c>
      <c r="J295" s="27">
        <f t="shared" si="29"/>
        <v>2728.8</v>
      </c>
      <c r="K295" s="4"/>
    </row>
    <row r="296" spans="2:11" ht="42.75">
      <c r="B296" s="24" t="s">
        <v>719</v>
      </c>
      <c r="C296" s="24" t="s">
        <v>720</v>
      </c>
      <c r="D296" s="25" t="s">
        <v>721</v>
      </c>
      <c r="E296" s="24" t="s">
        <v>13</v>
      </c>
      <c r="F296" s="24" t="s">
        <v>21</v>
      </c>
      <c r="G296" s="35">
        <v>6</v>
      </c>
      <c r="H296" s="26">
        <v>69.239999999999995</v>
      </c>
      <c r="I296" s="26">
        <f t="shared" si="28"/>
        <v>86.55</v>
      </c>
      <c r="J296" s="27">
        <f t="shared" si="29"/>
        <v>519.29999999999995</v>
      </c>
      <c r="K296" s="4"/>
    </row>
    <row r="297" spans="2:11">
      <c r="B297" s="31" t="s">
        <v>722</v>
      </c>
      <c r="C297" s="286" t="s">
        <v>723</v>
      </c>
      <c r="D297" s="286"/>
      <c r="E297" s="286"/>
      <c r="F297" s="286"/>
      <c r="G297" s="286"/>
      <c r="H297" s="286"/>
      <c r="I297" s="26">
        <f t="shared" si="28"/>
        <v>0</v>
      </c>
      <c r="J297" s="23">
        <f>J298</f>
        <v>51139.06</v>
      </c>
      <c r="K297" s="4"/>
    </row>
    <row r="298" spans="2:11">
      <c r="B298" s="24" t="s">
        <v>724</v>
      </c>
      <c r="C298" s="24" t="s">
        <v>725</v>
      </c>
      <c r="D298" s="25" t="s">
        <v>726</v>
      </c>
      <c r="E298" s="24" t="s">
        <v>25</v>
      </c>
      <c r="F298" s="24" t="s">
        <v>21</v>
      </c>
      <c r="G298" s="35">
        <v>1</v>
      </c>
      <c r="H298" s="26">
        <v>40911.25</v>
      </c>
      <c r="I298" s="26">
        <f t="shared" si="28"/>
        <v>51139.06</v>
      </c>
      <c r="J298" s="27">
        <f t="shared" ref="J298" si="30">ROUND(G298*I298,2)</f>
        <v>51139.06</v>
      </c>
      <c r="K298" s="4"/>
    </row>
    <row r="299" spans="2:11">
      <c r="B299" s="31" t="s">
        <v>727</v>
      </c>
      <c r="C299" s="286" t="s">
        <v>728</v>
      </c>
      <c r="D299" s="286"/>
      <c r="E299" s="286"/>
      <c r="F299" s="286"/>
      <c r="G299" s="286"/>
      <c r="H299" s="286"/>
      <c r="I299" s="26"/>
      <c r="J299" s="23">
        <f>J300+J307</f>
        <v>22511.59</v>
      </c>
      <c r="K299" s="4">
        <f t="shared" ref="K299:K310" si="31">ROUND(1.25*J299,2)</f>
        <v>28139.49</v>
      </c>
    </row>
    <row r="300" spans="2:11">
      <c r="B300" s="31" t="s">
        <v>729</v>
      </c>
      <c r="C300" s="286" t="s">
        <v>730</v>
      </c>
      <c r="D300" s="286"/>
      <c r="E300" s="286"/>
      <c r="F300" s="286"/>
      <c r="G300" s="286"/>
      <c r="H300" s="286"/>
      <c r="I300" s="26"/>
      <c r="J300" s="23">
        <f>SUM(J301:J306)</f>
        <v>15319.99</v>
      </c>
      <c r="K300" s="4"/>
    </row>
    <row r="301" spans="2:11" ht="42.75">
      <c r="B301" s="24" t="s">
        <v>731</v>
      </c>
      <c r="C301" s="24" t="s">
        <v>732</v>
      </c>
      <c r="D301" s="25" t="s">
        <v>733</v>
      </c>
      <c r="E301" s="24" t="s">
        <v>13</v>
      </c>
      <c r="F301" s="24" t="s">
        <v>29</v>
      </c>
      <c r="G301" s="35">
        <v>246.6</v>
      </c>
      <c r="H301" s="26">
        <v>35.56</v>
      </c>
      <c r="I301" s="26">
        <f t="shared" si="28"/>
        <v>44.45</v>
      </c>
      <c r="J301" s="27">
        <f t="shared" ref="J301:J306" si="32">ROUND(G301*I301,2)</f>
        <v>10961.37</v>
      </c>
      <c r="K301" s="4"/>
    </row>
    <row r="302" spans="2:11" ht="42.75">
      <c r="B302" s="24" t="s">
        <v>734</v>
      </c>
      <c r="C302" s="24" t="s">
        <v>735</v>
      </c>
      <c r="D302" s="25" t="s">
        <v>736</v>
      </c>
      <c r="E302" s="24" t="s">
        <v>13</v>
      </c>
      <c r="F302" s="24" t="s">
        <v>29</v>
      </c>
      <c r="G302" s="35">
        <v>3</v>
      </c>
      <c r="H302" s="26">
        <v>73.709999999999994</v>
      </c>
      <c r="I302" s="26">
        <f t="shared" si="28"/>
        <v>92.14</v>
      </c>
      <c r="J302" s="27">
        <f t="shared" si="32"/>
        <v>276.42</v>
      </c>
      <c r="K302" s="4"/>
    </row>
    <row r="303" spans="2:11" ht="42.75">
      <c r="B303" s="24" t="s">
        <v>737</v>
      </c>
      <c r="C303" s="24" t="s">
        <v>738</v>
      </c>
      <c r="D303" s="25" t="s">
        <v>739</v>
      </c>
      <c r="E303" s="24" t="s">
        <v>13</v>
      </c>
      <c r="F303" s="24" t="s">
        <v>21</v>
      </c>
      <c r="G303" s="35">
        <v>11</v>
      </c>
      <c r="H303" s="26">
        <v>49.73</v>
      </c>
      <c r="I303" s="26">
        <f t="shared" si="28"/>
        <v>62.16</v>
      </c>
      <c r="J303" s="27">
        <f t="shared" si="32"/>
        <v>683.76</v>
      </c>
      <c r="K303" s="4"/>
    </row>
    <row r="304" spans="2:11" ht="42.75">
      <c r="B304" s="24" t="s">
        <v>740</v>
      </c>
      <c r="C304" s="24" t="s">
        <v>741</v>
      </c>
      <c r="D304" s="25" t="s">
        <v>742</v>
      </c>
      <c r="E304" s="24" t="s">
        <v>13</v>
      </c>
      <c r="F304" s="24" t="s">
        <v>21</v>
      </c>
      <c r="G304" s="35">
        <v>47</v>
      </c>
      <c r="H304" s="26">
        <v>48.61</v>
      </c>
      <c r="I304" s="26">
        <f t="shared" si="28"/>
        <v>60.76</v>
      </c>
      <c r="J304" s="27">
        <f t="shared" si="32"/>
        <v>2855.72</v>
      </c>
      <c r="K304" s="4"/>
    </row>
    <row r="305" spans="2:11" ht="42.75">
      <c r="B305" s="24" t="s">
        <v>743</v>
      </c>
      <c r="C305" s="24" t="s">
        <v>744</v>
      </c>
      <c r="D305" s="25" t="s">
        <v>745</v>
      </c>
      <c r="E305" s="24" t="s">
        <v>13</v>
      </c>
      <c r="F305" s="24" t="s">
        <v>21</v>
      </c>
      <c r="G305" s="35">
        <v>4</v>
      </c>
      <c r="H305" s="26">
        <v>88.95</v>
      </c>
      <c r="I305" s="26">
        <f t="shared" si="28"/>
        <v>111.19</v>
      </c>
      <c r="J305" s="27">
        <f t="shared" si="32"/>
        <v>444.76</v>
      </c>
      <c r="K305" s="4"/>
    </row>
    <row r="306" spans="2:11" ht="42.75">
      <c r="B306" s="24" t="s">
        <v>746</v>
      </c>
      <c r="C306" s="24" t="s">
        <v>747</v>
      </c>
      <c r="D306" s="25" t="s">
        <v>748</v>
      </c>
      <c r="E306" s="24" t="s">
        <v>13</v>
      </c>
      <c r="F306" s="24" t="s">
        <v>21</v>
      </c>
      <c r="G306" s="35">
        <v>1</v>
      </c>
      <c r="H306" s="26">
        <v>78.37</v>
      </c>
      <c r="I306" s="26">
        <f t="shared" si="28"/>
        <v>97.96</v>
      </c>
      <c r="J306" s="27">
        <f t="shared" si="32"/>
        <v>97.96</v>
      </c>
      <c r="K306" s="4"/>
    </row>
    <row r="307" spans="2:11">
      <c r="B307" s="31" t="s">
        <v>749</v>
      </c>
      <c r="C307" s="286" t="s">
        <v>750</v>
      </c>
      <c r="D307" s="286"/>
      <c r="E307" s="286"/>
      <c r="F307" s="286"/>
      <c r="G307" s="286"/>
      <c r="H307" s="286"/>
      <c r="I307" s="26">
        <f t="shared" si="28"/>
        <v>0</v>
      </c>
      <c r="J307" s="23">
        <f>SUM(J308:J309)</f>
        <v>7191.5999999999995</v>
      </c>
      <c r="K307" s="4"/>
    </row>
    <row r="308" spans="2:11" ht="42.75">
      <c r="B308" s="24" t="s">
        <v>751</v>
      </c>
      <c r="C308" s="24" t="s">
        <v>752</v>
      </c>
      <c r="D308" s="25" t="s">
        <v>753</v>
      </c>
      <c r="E308" s="24" t="s">
        <v>13</v>
      </c>
      <c r="F308" s="24" t="s">
        <v>21</v>
      </c>
      <c r="G308" s="35">
        <v>9</v>
      </c>
      <c r="H308" s="26">
        <v>587.04</v>
      </c>
      <c r="I308" s="26">
        <f t="shared" si="28"/>
        <v>733.8</v>
      </c>
      <c r="J308" s="27">
        <f t="shared" ref="J308:J309" si="33">ROUND(G308*I308,2)</f>
        <v>6604.2</v>
      </c>
      <c r="K308" s="4"/>
    </row>
    <row r="309" spans="2:11" ht="42.75">
      <c r="B309" s="24" t="s">
        <v>754</v>
      </c>
      <c r="C309" s="24" t="s">
        <v>755</v>
      </c>
      <c r="D309" s="25" t="s">
        <v>756</v>
      </c>
      <c r="E309" s="24" t="s">
        <v>13</v>
      </c>
      <c r="F309" s="24" t="s">
        <v>21</v>
      </c>
      <c r="G309" s="35">
        <v>11</v>
      </c>
      <c r="H309" s="26">
        <v>42.72</v>
      </c>
      <c r="I309" s="26">
        <f t="shared" si="28"/>
        <v>53.4</v>
      </c>
      <c r="J309" s="27">
        <f t="shared" si="33"/>
        <v>587.4</v>
      </c>
      <c r="K309" s="4"/>
    </row>
    <row r="310" spans="2:11">
      <c r="B310" s="31" t="s">
        <v>757</v>
      </c>
      <c r="C310" s="286" t="s">
        <v>758</v>
      </c>
      <c r="D310" s="286"/>
      <c r="E310" s="286"/>
      <c r="F310" s="286"/>
      <c r="G310" s="286"/>
      <c r="H310" s="286"/>
      <c r="I310" s="26">
        <f t="shared" si="28"/>
        <v>0</v>
      </c>
      <c r="J310" s="23">
        <f>J311+J341</f>
        <v>79627.629999999976</v>
      </c>
      <c r="K310" s="4">
        <f t="shared" si="31"/>
        <v>99534.54</v>
      </c>
    </row>
    <row r="311" spans="2:11">
      <c r="B311" s="31" t="s">
        <v>759</v>
      </c>
      <c r="C311" s="286" t="s">
        <v>760</v>
      </c>
      <c r="D311" s="286"/>
      <c r="E311" s="286"/>
      <c r="F311" s="286"/>
      <c r="G311" s="286"/>
      <c r="H311" s="286"/>
      <c r="I311" s="26">
        <f t="shared" si="28"/>
        <v>0</v>
      </c>
      <c r="J311" s="23">
        <f>SUM(J312:J340)</f>
        <v>44677.249999999985</v>
      </c>
      <c r="K311" s="4"/>
    </row>
    <row r="312" spans="2:11" ht="42.75">
      <c r="B312" s="24" t="s">
        <v>761</v>
      </c>
      <c r="C312" s="24" t="s">
        <v>762</v>
      </c>
      <c r="D312" s="25" t="s">
        <v>763</v>
      </c>
      <c r="E312" s="24" t="s">
        <v>13</v>
      </c>
      <c r="F312" s="24" t="s">
        <v>29</v>
      </c>
      <c r="G312" s="35">
        <v>149.30000000000001</v>
      </c>
      <c r="H312" s="26">
        <v>38.659999999999997</v>
      </c>
      <c r="I312" s="26">
        <f t="shared" si="28"/>
        <v>48.33</v>
      </c>
      <c r="J312" s="27">
        <f t="shared" ref="J312:J340" si="34">ROUND(G312*I312,2)</f>
        <v>7215.67</v>
      </c>
      <c r="K312" s="4"/>
    </row>
    <row r="313" spans="2:11" ht="42.75">
      <c r="B313" s="24" t="s">
        <v>764</v>
      </c>
      <c r="C313" s="24" t="s">
        <v>765</v>
      </c>
      <c r="D313" s="25" t="s">
        <v>766</v>
      </c>
      <c r="E313" s="24" t="s">
        <v>13</v>
      </c>
      <c r="F313" s="24" t="s">
        <v>29</v>
      </c>
      <c r="G313" s="35">
        <v>115.3</v>
      </c>
      <c r="H313" s="26">
        <v>21.66</v>
      </c>
      <c r="I313" s="26">
        <f t="shared" si="28"/>
        <v>27.08</v>
      </c>
      <c r="J313" s="27">
        <f t="shared" si="34"/>
        <v>3122.32</v>
      </c>
      <c r="K313" s="4"/>
    </row>
    <row r="314" spans="2:11" ht="42.75">
      <c r="B314" s="24" t="s">
        <v>767</v>
      </c>
      <c r="C314" s="24" t="s">
        <v>768</v>
      </c>
      <c r="D314" s="25" t="s">
        <v>769</v>
      </c>
      <c r="E314" s="24" t="s">
        <v>13</v>
      </c>
      <c r="F314" s="24" t="s">
        <v>29</v>
      </c>
      <c r="G314" s="35">
        <v>173.1</v>
      </c>
      <c r="H314" s="26">
        <v>27.78</v>
      </c>
      <c r="I314" s="26">
        <f t="shared" si="28"/>
        <v>34.729999999999997</v>
      </c>
      <c r="J314" s="27">
        <f t="shared" si="34"/>
        <v>6011.76</v>
      </c>
      <c r="K314" s="4"/>
    </row>
    <row r="315" spans="2:11" ht="42.75">
      <c r="B315" s="24" t="s">
        <v>770</v>
      </c>
      <c r="C315" s="24" t="s">
        <v>771</v>
      </c>
      <c r="D315" s="25" t="s">
        <v>772</v>
      </c>
      <c r="E315" s="24" t="s">
        <v>13</v>
      </c>
      <c r="F315" s="24" t="s">
        <v>29</v>
      </c>
      <c r="G315" s="35">
        <v>69.55</v>
      </c>
      <c r="H315" s="26">
        <v>34.700000000000003</v>
      </c>
      <c r="I315" s="26">
        <f t="shared" si="28"/>
        <v>43.38</v>
      </c>
      <c r="J315" s="27">
        <f t="shared" si="34"/>
        <v>3017.08</v>
      </c>
      <c r="K315" s="4"/>
    </row>
    <row r="316" spans="2:11" ht="42.75">
      <c r="B316" s="24" t="s">
        <v>773</v>
      </c>
      <c r="C316" s="24" t="s">
        <v>774</v>
      </c>
      <c r="D316" s="25" t="s">
        <v>775</v>
      </c>
      <c r="E316" s="24" t="s">
        <v>13</v>
      </c>
      <c r="F316" s="24" t="s">
        <v>21</v>
      </c>
      <c r="G316" s="35">
        <v>32</v>
      </c>
      <c r="H316" s="26">
        <v>10.48</v>
      </c>
      <c r="I316" s="26">
        <f t="shared" si="28"/>
        <v>13.1</v>
      </c>
      <c r="J316" s="27">
        <f t="shared" si="34"/>
        <v>419.2</v>
      </c>
      <c r="K316" s="4"/>
    </row>
    <row r="317" spans="2:11" ht="42.75">
      <c r="B317" s="24" t="s">
        <v>776</v>
      </c>
      <c r="C317" s="24" t="s">
        <v>777</v>
      </c>
      <c r="D317" s="25" t="s">
        <v>778</v>
      </c>
      <c r="E317" s="24" t="s">
        <v>13</v>
      </c>
      <c r="F317" s="24" t="s">
        <v>21</v>
      </c>
      <c r="G317" s="35">
        <v>31</v>
      </c>
      <c r="H317" s="26">
        <v>17.46</v>
      </c>
      <c r="I317" s="26">
        <f t="shared" si="28"/>
        <v>21.83</v>
      </c>
      <c r="J317" s="27">
        <f t="shared" si="34"/>
        <v>676.73</v>
      </c>
      <c r="K317" s="4"/>
    </row>
    <row r="318" spans="2:11" ht="42.75">
      <c r="B318" s="24" t="s">
        <v>779</v>
      </c>
      <c r="C318" s="24" t="s">
        <v>780</v>
      </c>
      <c r="D318" s="25" t="s">
        <v>781</v>
      </c>
      <c r="E318" s="24" t="s">
        <v>13</v>
      </c>
      <c r="F318" s="24" t="s">
        <v>21</v>
      </c>
      <c r="G318" s="35">
        <v>9</v>
      </c>
      <c r="H318" s="26">
        <v>26.5</v>
      </c>
      <c r="I318" s="26">
        <f t="shared" si="28"/>
        <v>33.130000000000003</v>
      </c>
      <c r="J318" s="27">
        <f t="shared" si="34"/>
        <v>298.17</v>
      </c>
      <c r="K318" s="4"/>
    </row>
    <row r="319" spans="2:11" ht="42.75">
      <c r="B319" s="24" t="s">
        <v>782</v>
      </c>
      <c r="C319" s="24" t="s">
        <v>783</v>
      </c>
      <c r="D319" s="25" t="s">
        <v>784</v>
      </c>
      <c r="E319" s="24" t="s">
        <v>13</v>
      </c>
      <c r="F319" s="24" t="s">
        <v>21</v>
      </c>
      <c r="G319" s="35">
        <v>6</v>
      </c>
      <c r="H319" s="26">
        <v>31.86</v>
      </c>
      <c r="I319" s="26">
        <f t="shared" si="28"/>
        <v>39.83</v>
      </c>
      <c r="J319" s="27">
        <f t="shared" si="34"/>
        <v>238.98</v>
      </c>
      <c r="K319" s="4"/>
    </row>
    <row r="320" spans="2:11" ht="42.75">
      <c r="B320" s="24" t="s">
        <v>785</v>
      </c>
      <c r="C320" s="24" t="s">
        <v>786</v>
      </c>
      <c r="D320" s="25" t="s">
        <v>787</v>
      </c>
      <c r="E320" s="24" t="s">
        <v>13</v>
      </c>
      <c r="F320" s="24" t="s">
        <v>21</v>
      </c>
      <c r="G320" s="35">
        <v>12</v>
      </c>
      <c r="H320" s="26">
        <v>30.95</v>
      </c>
      <c r="I320" s="26">
        <f t="shared" si="28"/>
        <v>38.69</v>
      </c>
      <c r="J320" s="27">
        <f t="shared" si="34"/>
        <v>464.28</v>
      </c>
      <c r="K320" s="4"/>
    </row>
    <row r="321" spans="2:11" ht="42.75">
      <c r="B321" s="24" t="s">
        <v>788</v>
      </c>
      <c r="C321" s="24" t="s">
        <v>789</v>
      </c>
      <c r="D321" s="25" t="s">
        <v>790</v>
      </c>
      <c r="E321" s="24" t="s">
        <v>13</v>
      </c>
      <c r="F321" s="24" t="s">
        <v>21</v>
      </c>
      <c r="G321" s="35">
        <v>28</v>
      </c>
      <c r="H321" s="26">
        <v>25.43</v>
      </c>
      <c r="I321" s="26">
        <f t="shared" si="28"/>
        <v>31.79</v>
      </c>
      <c r="J321" s="27">
        <f t="shared" si="34"/>
        <v>890.12</v>
      </c>
      <c r="K321" s="4"/>
    </row>
    <row r="322" spans="2:11" ht="42.75">
      <c r="B322" s="24" t="s">
        <v>791</v>
      </c>
      <c r="C322" s="24" t="s">
        <v>792</v>
      </c>
      <c r="D322" s="25" t="s">
        <v>793</v>
      </c>
      <c r="E322" s="24" t="s">
        <v>13</v>
      </c>
      <c r="F322" s="24" t="s">
        <v>21</v>
      </c>
      <c r="G322" s="35">
        <v>18</v>
      </c>
      <c r="H322" s="26">
        <v>16.66</v>
      </c>
      <c r="I322" s="26">
        <f t="shared" si="28"/>
        <v>20.83</v>
      </c>
      <c r="J322" s="27">
        <f t="shared" si="34"/>
        <v>374.94</v>
      </c>
      <c r="K322" s="4"/>
    </row>
    <row r="323" spans="2:11" ht="42.75">
      <c r="B323" s="24" t="s">
        <v>794</v>
      </c>
      <c r="C323" s="24" t="s">
        <v>795</v>
      </c>
      <c r="D323" s="25" t="s">
        <v>796</v>
      </c>
      <c r="E323" s="24" t="s">
        <v>13</v>
      </c>
      <c r="F323" s="24" t="s">
        <v>21</v>
      </c>
      <c r="G323" s="35">
        <v>106</v>
      </c>
      <c r="H323" s="26">
        <v>10.220000000000001</v>
      </c>
      <c r="I323" s="26">
        <f t="shared" si="28"/>
        <v>12.78</v>
      </c>
      <c r="J323" s="27">
        <f t="shared" si="34"/>
        <v>1354.68</v>
      </c>
      <c r="K323" s="4"/>
    </row>
    <row r="324" spans="2:11" ht="42.75">
      <c r="B324" s="24" t="s">
        <v>797</v>
      </c>
      <c r="C324" s="24" t="s">
        <v>798</v>
      </c>
      <c r="D324" s="25" t="s">
        <v>799</v>
      </c>
      <c r="E324" s="24" t="s">
        <v>25</v>
      </c>
      <c r="F324" s="24" t="s">
        <v>21</v>
      </c>
      <c r="G324" s="35">
        <v>14</v>
      </c>
      <c r="H324" s="26">
        <v>59.14</v>
      </c>
      <c r="I324" s="26">
        <f t="shared" si="28"/>
        <v>73.930000000000007</v>
      </c>
      <c r="J324" s="27">
        <f t="shared" si="34"/>
        <v>1035.02</v>
      </c>
      <c r="K324" s="4"/>
    </row>
    <row r="325" spans="2:11" ht="42.75">
      <c r="B325" s="24" t="s">
        <v>800</v>
      </c>
      <c r="C325" s="24" t="s">
        <v>801</v>
      </c>
      <c r="D325" s="25" t="s">
        <v>802</v>
      </c>
      <c r="E325" s="24" t="s">
        <v>13</v>
      </c>
      <c r="F325" s="24" t="s">
        <v>21</v>
      </c>
      <c r="G325" s="35">
        <v>8</v>
      </c>
      <c r="H325" s="26">
        <v>59.14</v>
      </c>
      <c r="I325" s="26">
        <f t="shared" si="28"/>
        <v>73.930000000000007</v>
      </c>
      <c r="J325" s="27">
        <f t="shared" si="34"/>
        <v>591.44000000000005</v>
      </c>
      <c r="K325" s="4"/>
    </row>
    <row r="326" spans="2:11" ht="42.75">
      <c r="B326" s="24" t="s">
        <v>803</v>
      </c>
      <c r="C326" s="24" t="s">
        <v>804</v>
      </c>
      <c r="D326" s="25" t="s">
        <v>805</v>
      </c>
      <c r="E326" s="24" t="s">
        <v>25</v>
      </c>
      <c r="F326" s="24" t="s">
        <v>21</v>
      </c>
      <c r="G326" s="35">
        <v>1</v>
      </c>
      <c r="H326" s="26">
        <v>45.87</v>
      </c>
      <c r="I326" s="26">
        <f t="shared" si="28"/>
        <v>57.34</v>
      </c>
      <c r="J326" s="27">
        <f t="shared" si="34"/>
        <v>57.34</v>
      </c>
      <c r="K326" s="4"/>
    </row>
    <row r="327" spans="2:11" ht="42.75">
      <c r="B327" s="24" t="s">
        <v>806</v>
      </c>
      <c r="C327" s="24" t="s">
        <v>807</v>
      </c>
      <c r="D327" s="25" t="s">
        <v>808</v>
      </c>
      <c r="E327" s="24" t="s">
        <v>13</v>
      </c>
      <c r="F327" s="24" t="s">
        <v>21</v>
      </c>
      <c r="G327" s="35">
        <v>9</v>
      </c>
      <c r="H327" s="26">
        <v>23.02</v>
      </c>
      <c r="I327" s="26">
        <f t="shared" si="28"/>
        <v>28.78</v>
      </c>
      <c r="J327" s="27">
        <f t="shared" si="34"/>
        <v>259.02</v>
      </c>
      <c r="K327" s="4"/>
    </row>
    <row r="328" spans="2:11" ht="42.75">
      <c r="B328" s="24" t="s">
        <v>809</v>
      </c>
      <c r="C328" s="24" t="s">
        <v>810</v>
      </c>
      <c r="D328" s="25" t="s">
        <v>811</v>
      </c>
      <c r="E328" s="24" t="s">
        <v>13</v>
      </c>
      <c r="F328" s="24" t="s">
        <v>21</v>
      </c>
      <c r="G328" s="35">
        <v>1</v>
      </c>
      <c r="H328" s="26">
        <v>36.130000000000003</v>
      </c>
      <c r="I328" s="26">
        <f t="shared" si="28"/>
        <v>45.16</v>
      </c>
      <c r="J328" s="27">
        <f t="shared" si="34"/>
        <v>45.16</v>
      </c>
      <c r="K328" s="4"/>
    </row>
    <row r="329" spans="2:11" ht="42.75">
      <c r="B329" s="24" t="s">
        <v>812</v>
      </c>
      <c r="C329" s="24" t="s">
        <v>752</v>
      </c>
      <c r="D329" s="25" t="s">
        <v>753</v>
      </c>
      <c r="E329" s="24" t="s">
        <v>13</v>
      </c>
      <c r="F329" s="24" t="s">
        <v>21</v>
      </c>
      <c r="G329" s="35">
        <v>16</v>
      </c>
      <c r="H329" s="26">
        <v>587.04</v>
      </c>
      <c r="I329" s="26">
        <f t="shared" si="28"/>
        <v>733.8</v>
      </c>
      <c r="J329" s="27">
        <f t="shared" si="34"/>
        <v>11740.8</v>
      </c>
      <c r="K329" s="4"/>
    </row>
    <row r="330" spans="2:11" ht="42.75">
      <c r="B330" s="24" t="s">
        <v>813</v>
      </c>
      <c r="C330" s="24" t="s">
        <v>814</v>
      </c>
      <c r="D330" s="25" t="s">
        <v>815</v>
      </c>
      <c r="E330" s="24" t="s">
        <v>13</v>
      </c>
      <c r="F330" s="24" t="s">
        <v>21</v>
      </c>
      <c r="G330" s="35">
        <v>19</v>
      </c>
      <c r="H330" s="26">
        <v>112.63</v>
      </c>
      <c r="I330" s="26">
        <f t="shared" si="28"/>
        <v>140.79</v>
      </c>
      <c r="J330" s="27">
        <f t="shared" si="34"/>
        <v>2675.01</v>
      </c>
      <c r="K330" s="4"/>
    </row>
    <row r="331" spans="2:11" ht="42.75">
      <c r="B331" s="24" t="s">
        <v>816</v>
      </c>
      <c r="C331" s="24" t="s">
        <v>817</v>
      </c>
      <c r="D331" s="25" t="s">
        <v>818</v>
      </c>
      <c r="E331" s="24" t="s">
        <v>13</v>
      </c>
      <c r="F331" s="24" t="s">
        <v>21</v>
      </c>
      <c r="G331" s="35">
        <v>12</v>
      </c>
      <c r="H331" s="26">
        <v>92.38</v>
      </c>
      <c r="I331" s="26">
        <f t="shared" si="28"/>
        <v>115.48</v>
      </c>
      <c r="J331" s="27">
        <f t="shared" si="34"/>
        <v>1385.76</v>
      </c>
      <c r="K331" s="4"/>
    </row>
    <row r="332" spans="2:11" ht="42.75">
      <c r="B332" s="24" t="s">
        <v>819</v>
      </c>
      <c r="C332" s="24" t="s">
        <v>820</v>
      </c>
      <c r="D332" s="25" t="s">
        <v>821</v>
      </c>
      <c r="E332" s="24" t="s">
        <v>25</v>
      </c>
      <c r="F332" s="24" t="s">
        <v>21</v>
      </c>
      <c r="G332" s="35">
        <v>4</v>
      </c>
      <c r="H332" s="26">
        <v>92.38</v>
      </c>
      <c r="I332" s="26">
        <f t="shared" si="28"/>
        <v>115.48</v>
      </c>
      <c r="J332" s="27">
        <f t="shared" si="34"/>
        <v>461.92</v>
      </c>
      <c r="K332" s="4"/>
    </row>
    <row r="333" spans="2:11" ht="42.75">
      <c r="B333" s="24" t="s">
        <v>822</v>
      </c>
      <c r="C333" s="24" t="s">
        <v>823</v>
      </c>
      <c r="D333" s="25" t="s">
        <v>824</v>
      </c>
      <c r="E333" s="24" t="s">
        <v>13</v>
      </c>
      <c r="F333" s="24" t="s">
        <v>21</v>
      </c>
      <c r="G333" s="35">
        <v>13</v>
      </c>
      <c r="H333" s="26">
        <v>27.11</v>
      </c>
      <c r="I333" s="26">
        <f t="shared" si="28"/>
        <v>33.89</v>
      </c>
      <c r="J333" s="27">
        <f t="shared" si="34"/>
        <v>440.57</v>
      </c>
      <c r="K333" s="4"/>
    </row>
    <row r="334" spans="2:11" ht="42.75">
      <c r="B334" s="24" t="s">
        <v>825</v>
      </c>
      <c r="C334" s="24" t="s">
        <v>826</v>
      </c>
      <c r="D334" s="25" t="s">
        <v>827</v>
      </c>
      <c r="E334" s="24" t="s">
        <v>13</v>
      </c>
      <c r="F334" s="24" t="s">
        <v>21</v>
      </c>
      <c r="G334" s="35">
        <v>1</v>
      </c>
      <c r="H334" s="26">
        <v>58.4</v>
      </c>
      <c r="I334" s="26">
        <f t="shared" si="28"/>
        <v>73</v>
      </c>
      <c r="J334" s="27">
        <f t="shared" si="34"/>
        <v>73</v>
      </c>
      <c r="K334" s="4"/>
    </row>
    <row r="335" spans="2:11" ht="28.5">
      <c r="B335" s="24" t="s">
        <v>828</v>
      </c>
      <c r="C335" s="24" t="s">
        <v>829</v>
      </c>
      <c r="D335" s="25" t="s">
        <v>830</v>
      </c>
      <c r="E335" s="24" t="s">
        <v>13</v>
      </c>
      <c r="F335" s="24" t="s">
        <v>21</v>
      </c>
      <c r="G335" s="35">
        <v>12</v>
      </c>
      <c r="H335" s="26">
        <v>19.91</v>
      </c>
      <c r="I335" s="26">
        <f t="shared" si="28"/>
        <v>24.89</v>
      </c>
      <c r="J335" s="27">
        <f t="shared" si="34"/>
        <v>298.68</v>
      </c>
      <c r="K335" s="4"/>
    </row>
    <row r="336" spans="2:11" ht="42.75">
      <c r="B336" s="24" t="s">
        <v>831</v>
      </c>
      <c r="C336" s="24" t="s">
        <v>832</v>
      </c>
      <c r="D336" s="25" t="s">
        <v>833</v>
      </c>
      <c r="E336" s="24" t="s">
        <v>13</v>
      </c>
      <c r="F336" s="24" t="s">
        <v>21</v>
      </c>
      <c r="G336" s="35">
        <v>15</v>
      </c>
      <c r="H336" s="26">
        <v>19.5</v>
      </c>
      <c r="I336" s="26">
        <f t="shared" si="28"/>
        <v>24.38</v>
      </c>
      <c r="J336" s="27">
        <f t="shared" si="34"/>
        <v>365.7</v>
      </c>
      <c r="K336" s="4"/>
    </row>
    <row r="337" spans="2:11" ht="42.75">
      <c r="B337" s="24" t="s">
        <v>834</v>
      </c>
      <c r="C337" s="24" t="s">
        <v>835</v>
      </c>
      <c r="D337" s="25" t="s">
        <v>836</v>
      </c>
      <c r="E337" s="24" t="s">
        <v>13</v>
      </c>
      <c r="F337" s="24" t="s">
        <v>29</v>
      </c>
      <c r="G337" s="35">
        <v>3</v>
      </c>
      <c r="H337" s="26">
        <v>102.87</v>
      </c>
      <c r="I337" s="26">
        <f t="shared" ref="I337:I400" si="35">ROUND(1.25*H337,2)</f>
        <v>128.59</v>
      </c>
      <c r="J337" s="27">
        <f t="shared" si="34"/>
        <v>385.77</v>
      </c>
      <c r="K337" s="4"/>
    </row>
    <row r="338" spans="2:11" ht="57">
      <c r="B338" s="24" t="s">
        <v>837</v>
      </c>
      <c r="C338" s="24" t="s">
        <v>838</v>
      </c>
      <c r="D338" s="25" t="s">
        <v>839</v>
      </c>
      <c r="E338" s="24" t="s">
        <v>13</v>
      </c>
      <c r="F338" s="24" t="s">
        <v>21</v>
      </c>
      <c r="G338" s="35">
        <v>9</v>
      </c>
      <c r="H338" s="26">
        <v>24.38</v>
      </c>
      <c r="I338" s="26">
        <f t="shared" si="35"/>
        <v>30.48</v>
      </c>
      <c r="J338" s="27">
        <f t="shared" si="34"/>
        <v>274.32</v>
      </c>
      <c r="K338" s="4"/>
    </row>
    <row r="339" spans="2:11" ht="57">
      <c r="B339" s="24" t="s">
        <v>840</v>
      </c>
      <c r="C339" s="24" t="s">
        <v>841</v>
      </c>
      <c r="D339" s="25" t="s">
        <v>842</v>
      </c>
      <c r="E339" s="24" t="s">
        <v>13</v>
      </c>
      <c r="F339" s="24" t="s">
        <v>21</v>
      </c>
      <c r="G339" s="35">
        <v>9</v>
      </c>
      <c r="H339" s="26">
        <v>11.87</v>
      </c>
      <c r="I339" s="26">
        <f t="shared" si="35"/>
        <v>14.84</v>
      </c>
      <c r="J339" s="27">
        <f t="shared" si="34"/>
        <v>133.56</v>
      </c>
      <c r="K339" s="4"/>
    </row>
    <row r="340" spans="2:11" ht="57">
      <c r="B340" s="24" t="s">
        <v>843</v>
      </c>
      <c r="C340" s="24" t="s">
        <v>844</v>
      </c>
      <c r="D340" s="25" t="s">
        <v>845</v>
      </c>
      <c r="E340" s="24" t="s">
        <v>13</v>
      </c>
      <c r="F340" s="24" t="s">
        <v>21</v>
      </c>
      <c r="G340" s="35">
        <v>25</v>
      </c>
      <c r="H340" s="26">
        <v>11.85</v>
      </c>
      <c r="I340" s="26">
        <f t="shared" si="35"/>
        <v>14.81</v>
      </c>
      <c r="J340" s="27">
        <f t="shared" si="34"/>
        <v>370.25</v>
      </c>
      <c r="K340" s="4"/>
    </row>
    <row r="341" spans="2:11">
      <c r="B341" s="31" t="s">
        <v>846</v>
      </c>
      <c r="C341" s="286" t="s">
        <v>847</v>
      </c>
      <c r="D341" s="286"/>
      <c r="E341" s="286"/>
      <c r="F341" s="286"/>
      <c r="G341" s="286"/>
      <c r="H341" s="286"/>
      <c r="I341" s="26"/>
      <c r="J341" s="23">
        <f>SUM(J342:J344)</f>
        <v>34950.379999999997</v>
      </c>
      <c r="K341" s="4"/>
    </row>
    <row r="342" spans="2:11" ht="42.75">
      <c r="B342" s="24" t="s">
        <v>848</v>
      </c>
      <c r="C342" s="24" t="s">
        <v>849</v>
      </c>
      <c r="D342" s="25" t="s">
        <v>850</v>
      </c>
      <c r="E342" s="24" t="s">
        <v>13</v>
      </c>
      <c r="F342" s="24" t="s">
        <v>21</v>
      </c>
      <c r="G342" s="35">
        <v>1</v>
      </c>
      <c r="H342" s="26">
        <v>11909.99</v>
      </c>
      <c r="I342" s="26">
        <f t="shared" si="35"/>
        <v>14887.49</v>
      </c>
      <c r="J342" s="27">
        <f t="shared" ref="J342:J344" si="36">ROUND(G342*I342,2)</f>
        <v>14887.49</v>
      </c>
      <c r="K342" s="4"/>
    </row>
    <row r="343" spans="2:11" ht="42.75">
      <c r="B343" s="24" t="s">
        <v>851</v>
      </c>
      <c r="C343" s="24" t="s">
        <v>852</v>
      </c>
      <c r="D343" s="25" t="s">
        <v>853</v>
      </c>
      <c r="E343" s="24" t="s">
        <v>13</v>
      </c>
      <c r="F343" s="24" t="s">
        <v>21</v>
      </c>
      <c r="G343" s="35">
        <v>1</v>
      </c>
      <c r="H343" s="26">
        <v>7131.34</v>
      </c>
      <c r="I343" s="26">
        <f t="shared" si="35"/>
        <v>8914.18</v>
      </c>
      <c r="J343" s="27">
        <f t="shared" si="36"/>
        <v>8914.18</v>
      </c>
      <c r="K343" s="4"/>
    </row>
    <row r="344" spans="2:11" ht="42.75">
      <c r="B344" s="24" t="s">
        <v>854</v>
      </c>
      <c r="C344" s="24" t="s">
        <v>855</v>
      </c>
      <c r="D344" s="25" t="s">
        <v>856</v>
      </c>
      <c r="E344" s="24" t="s">
        <v>13</v>
      </c>
      <c r="F344" s="24" t="s">
        <v>21</v>
      </c>
      <c r="G344" s="35">
        <v>1</v>
      </c>
      <c r="H344" s="26">
        <v>8918.9699999999993</v>
      </c>
      <c r="I344" s="26">
        <f t="shared" si="35"/>
        <v>11148.71</v>
      </c>
      <c r="J344" s="27">
        <f t="shared" si="36"/>
        <v>11148.71</v>
      </c>
      <c r="K344" s="4"/>
    </row>
    <row r="345" spans="2:11">
      <c r="B345" s="31" t="s">
        <v>857</v>
      </c>
      <c r="C345" s="286" t="s">
        <v>858</v>
      </c>
      <c r="D345" s="286"/>
      <c r="E345" s="286"/>
      <c r="F345" s="286"/>
      <c r="G345" s="286"/>
      <c r="H345" s="286"/>
      <c r="I345" s="26"/>
      <c r="J345" s="23">
        <f>SUM(J346:J379)</f>
        <v>71259.789999999994</v>
      </c>
      <c r="K345" s="4">
        <f t="shared" ref="K345:K394" si="37">ROUND(1.25*J345,2)</f>
        <v>89074.74</v>
      </c>
    </row>
    <row r="346" spans="2:11" ht="57">
      <c r="B346" s="24" t="s">
        <v>859</v>
      </c>
      <c r="C346" s="24" t="s">
        <v>860</v>
      </c>
      <c r="D346" s="25" t="s">
        <v>861</v>
      </c>
      <c r="E346" s="24" t="s">
        <v>13</v>
      </c>
      <c r="F346" s="24" t="s">
        <v>21</v>
      </c>
      <c r="G346" s="35">
        <v>4</v>
      </c>
      <c r="H346" s="26">
        <v>306.27</v>
      </c>
      <c r="I346" s="26">
        <f t="shared" si="35"/>
        <v>382.84</v>
      </c>
      <c r="J346" s="27">
        <f t="shared" ref="J346:J409" si="38">ROUND(G346*I346,2)</f>
        <v>1531.36</v>
      </c>
      <c r="K346" s="4"/>
    </row>
    <row r="347" spans="2:11" ht="28.5">
      <c r="B347" s="24" t="s">
        <v>862</v>
      </c>
      <c r="C347" s="24" t="s">
        <v>863</v>
      </c>
      <c r="D347" s="25" t="s">
        <v>864</v>
      </c>
      <c r="E347" s="24" t="s">
        <v>13</v>
      </c>
      <c r="F347" s="24" t="s">
        <v>21</v>
      </c>
      <c r="G347" s="35">
        <v>9</v>
      </c>
      <c r="H347" s="26">
        <v>544.17999999999995</v>
      </c>
      <c r="I347" s="26">
        <f t="shared" si="35"/>
        <v>680.23</v>
      </c>
      <c r="J347" s="27">
        <f t="shared" si="38"/>
        <v>6122.07</v>
      </c>
      <c r="K347" s="4"/>
    </row>
    <row r="348" spans="2:11" ht="28.5">
      <c r="B348" s="24" t="s">
        <v>865</v>
      </c>
      <c r="C348" s="24" t="s">
        <v>866</v>
      </c>
      <c r="D348" s="25" t="s">
        <v>867</v>
      </c>
      <c r="E348" s="24" t="s">
        <v>13</v>
      </c>
      <c r="F348" s="24" t="s">
        <v>21</v>
      </c>
      <c r="G348" s="35">
        <v>4</v>
      </c>
      <c r="H348" s="26">
        <v>42.12</v>
      </c>
      <c r="I348" s="26">
        <f t="shared" si="35"/>
        <v>52.65</v>
      </c>
      <c r="J348" s="27">
        <f t="shared" si="38"/>
        <v>210.6</v>
      </c>
      <c r="K348" s="4"/>
    </row>
    <row r="349" spans="2:11" ht="28.5">
      <c r="B349" s="24" t="s">
        <v>868</v>
      </c>
      <c r="C349" s="24" t="s">
        <v>869</v>
      </c>
      <c r="D349" s="25" t="s">
        <v>870</v>
      </c>
      <c r="E349" s="24" t="s">
        <v>13</v>
      </c>
      <c r="F349" s="24" t="s">
        <v>21</v>
      </c>
      <c r="G349" s="35">
        <v>9</v>
      </c>
      <c r="H349" s="26">
        <v>83.86</v>
      </c>
      <c r="I349" s="26">
        <f t="shared" si="35"/>
        <v>104.83</v>
      </c>
      <c r="J349" s="27">
        <f t="shared" si="38"/>
        <v>943.47</v>
      </c>
      <c r="K349" s="4"/>
    </row>
    <row r="350" spans="2:11" ht="28.5">
      <c r="B350" s="24" t="s">
        <v>871</v>
      </c>
      <c r="C350" s="24" t="s">
        <v>872</v>
      </c>
      <c r="D350" s="25" t="s">
        <v>873</v>
      </c>
      <c r="E350" s="24" t="s">
        <v>25</v>
      </c>
      <c r="F350" s="24" t="s">
        <v>21</v>
      </c>
      <c r="G350" s="35">
        <v>2</v>
      </c>
      <c r="H350" s="26">
        <v>362.97</v>
      </c>
      <c r="I350" s="26">
        <f t="shared" si="35"/>
        <v>453.71</v>
      </c>
      <c r="J350" s="27">
        <f t="shared" si="38"/>
        <v>907.42</v>
      </c>
      <c r="K350" s="4"/>
    </row>
    <row r="351" spans="2:11" ht="42.75">
      <c r="B351" s="24" t="s">
        <v>874</v>
      </c>
      <c r="C351" s="24" t="s">
        <v>875</v>
      </c>
      <c r="D351" s="25" t="s">
        <v>876</v>
      </c>
      <c r="E351" s="24" t="s">
        <v>25</v>
      </c>
      <c r="F351" s="24" t="s">
        <v>21</v>
      </c>
      <c r="G351" s="35">
        <v>3</v>
      </c>
      <c r="H351" s="26">
        <v>147.93</v>
      </c>
      <c r="I351" s="26">
        <f t="shared" si="35"/>
        <v>184.91</v>
      </c>
      <c r="J351" s="27">
        <f t="shared" si="38"/>
        <v>554.73</v>
      </c>
      <c r="K351" s="4"/>
    </row>
    <row r="352" spans="2:11" ht="28.5">
      <c r="B352" s="24" t="s">
        <v>877</v>
      </c>
      <c r="C352" s="24" t="s">
        <v>878</v>
      </c>
      <c r="D352" s="25" t="s">
        <v>879</v>
      </c>
      <c r="E352" s="24" t="s">
        <v>13</v>
      </c>
      <c r="F352" s="24" t="s">
        <v>21</v>
      </c>
      <c r="G352" s="35">
        <v>13</v>
      </c>
      <c r="H352" s="26">
        <v>151.61000000000001</v>
      </c>
      <c r="I352" s="26">
        <f t="shared" si="35"/>
        <v>189.51</v>
      </c>
      <c r="J352" s="27">
        <f t="shared" si="38"/>
        <v>2463.63</v>
      </c>
      <c r="K352" s="4"/>
    </row>
    <row r="353" spans="2:11" ht="28.5">
      <c r="B353" s="24" t="s">
        <v>880</v>
      </c>
      <c r="C353" s="24" t="s">
        <v>881</v>
      </c>
      <c r="D353" s="25" t="s">
        <v>882</v>
      </c>
      <c r="E353" s="24" t="s">
        <v>13</v>
      </c>
      <c r="F353" s="24" t="s">
        <v>21</v>
      </c>
      <c r="G353" s="35">
        <v>3</v>
      </c>
      <c r="H353" s="26">
        <v>318.39999999999998</v>
      </c>
      <c r="I353" s="26">
        <f t="shared" si="35"/>
        <v>398</v>
      </c>
      <c r="J353" s="27">
        <f t="shared" si="38"/>
        <v>1194</v>
      </c>
      <c r="K353" s="4"/>
    </row>
    <row r="354" spans="2:11" ht="28.5">
      <c r="B354" s="24" t="s">
        <v>883</v>
      </c>
      <c r="C354" s="24" t="s">
        <v>884</v>
      </c>
      <c r="D354" s="25" t="s">
        <v>885</v>
      </c>
      <c r="E354" s="24" t="s">
        <v>13</v>
      </c>
      <c r="F354" s="24" t="s">
        <v>21</v>
      </c>
      <c r="G354" s="35">
        <v>5</v>
      </c>
      <c r="H354" s="26">
        <v>713.96</v>
      </c>
      <c r="I354" s="26">
        <f t="shared" si="35"/>
        <v>892.45</v>
      </c>
      <c r="J354" s="27">
        <f t="shared" si="38"/>
        <v>4462.25</v>
      </c>
      <c r="K354" s="4"/>
    </row>
    <row r="355" spans="2:11" ht="28.5">
      <c r="B355" s="24" t="s">
        <v>886</v>
      </c>
      <c r="C355" s="24" t="s">
        <v>887</v>
      </c>
      <c r="D355" s="25" t="s">
        <v>888</v>
      </c>
      <c r="E355" s="24" t="s">
        <v>13</v>
      </c>
      <c r="F355" s="24" t="s">
        <v>21</v>
      </c>
      <c r="G355" s="35">
        <v>5</v>
      </c>
      <c r="H355" s="26">
        <v>256.7</v>
      </c>
      <c r="I355" s="26">
        <f t="shared" si="35"/>
        <v>320.88</v>
      </c>
      <c r="J355" s="27">
        <f t="shared" si="38"/>
        <v>1604.4</v>
      </c>
      <c r="K355" s="4"/>
    </row>
    <row r="356" spans="2:11" ht="28.5">
      <c r="B356" s="24" t="s">
        <v>889</v>
      </c>
      <c r="C356" s="24" t="s">
        <v>890</v>
      </c>
      <c r="D356" s="25" t="s">
        <v>891</v>
      </c>
      <c r="E356" s="24" t="s">
        <v>25</v>
      </c>
      <c r="F356" s="24" t="s">
        <v>21</v>
      </c>
      <c r="G356" s="35">
        <v>6</v>
      </c>
      <c r="H356" s="26">
        <v>256.7</v>
      </c>
      <c r="I356" s="26">
        <f t="shared" si="35"/>
        <v>320.88</v>
      </c>
      <c r="J356" s="27">
        <f t="shared" si="38"/>
        <v>1925.28</v>
      </c>
      <c r="K356" s="4"/>
    </row>
    <row r="357" spans="2:11" ht="28.5">
      <c r="B357" s="24" t="s">
        <v>892</v>
      </c>
      <c r="C357" s="24" t="s">
        <v>893</v>
      </c>
      <c r="D357" s="25" t="s">
        <v>894</v>
      </c>
      <c r="E357" s="24" t="s">
        <v>13</v>
      </c>
      <c r="F357" s="24" t="s">
        <v>21</v>
      </c>
      <c r="G357" s="35">
        <v>1</v>
      </c>
      <c r="H357" s="26">
        <v>281.54000000000002</v>
      </c>
      <c r="I357" s="26">
        <f t="shared" si="35"/>
        <v>351.93</v>
      </c>
      <c r="J357" s="27">
        <f t="shared" si="38"/>
        <v>351.93</v>
      </c>
      <c r="K357" s="4"/>
    </row>
    <row r="358" spans="2:11" ht="42.75">
      <c r="B358" s="24" t="s">
        <v>895</v>
      </c>
      <c r="C358" s="24" t="s">
        <v>896</v>
      </c>
      <c r="D358" s="25" t="s">
        <v>897</v>
      </c>
      <c r="E358" s="24" t="s">
        <v>13</v>
      </c>
      <c r="F358" s="24" t="s">
        <v>21</v>
      </c>
      <c r="G358" s="35">
        <v>24</v>
      </c>
      <c r="H358" s="26">
        <v>52.32</v>
      </c>
      <c r="I358" s="26">
        <f t="shared" si="35"/>
        <v>65.400000000000006</v>
      </c>
      <c r="J358" s="27">
        <f t="shared" si="38"/>
        <v>1569.6</v>
      </c>
      <c r="K358" s="4"/>
    </row>
    <row r="359" spans="2:11" ht="28.5">
      <c r="B359" s="24" t="s">
        <v>898</v>
      </c>
      <c r="C359" s="24" t="s">
        <v>899</v>
      </c>
      <c r="D359" s="25" t="s">
        <v>900</v>
      </c>
      <c r="E359" s="24" t="s">
        <v>13</v>
      </c>
      <c r="F359" s="24" t="s">
        <v>21</v>
      </c>
      <c r="G359" s="35">
        <v>38</v>
      </c>
      <c r="H359" s="26">
        <v>12.9</v>
      </c>
      <c r="I359" s="26">
        <f t="shared" si="35"/>
        <v>16.13</v>
      </c>
      <c r="J359" s="27">
        <f t="shared" si="38"/>
        <v>612.94000000000005</v>
      </c>
      <c r="K359" s="4"/>
    </row>
    <row r="360" spans="2:11" ht="42.75">
      <c r="B360" s="24" t="s">
        <v>901</v>
      </c>
      <c r="C360" s="24" t="s">
        <v>902</v>
      </c>
      <c r="D360" s="25" t="s">
        <v>903</v>
      </c>
      <c r="E360" s="24" t="s">
        <v>13</v>
      </c>
      <c r="F360" s="24" t="s">
        <v>21</v>
      </c>
      <c r="G360" s="35">
        <v>9</v>
      </c>
      <c r="H360" s="26">
        <v>100.98</v>
      </c>
      <c r="I360" s="26">
        <f t="shared" si="35"/>
        <v>126.23</v>
      </c>
      <c r="J360" s="27">
        <f t="shared" si="38"/>
        <v>1136.07</v>
      </c>
      <c r="K360" s="4"/>
    </row>
    <row r="361" spans="2:11" ht="28.5">
      <c r="B361" s="24" t="s">
        <v>904</v>
      </c>
      <c r="C361" s="24" t="s">
        <v>905</v>
      </c>
      <c r="D361" s="25" t="s">
        <v>906</v>
      </c>
      <c r="E361" s="24" t="s">
        <v>25</v>
      </c>
      <c r="F361" s="24" t="s">
        <v>21</v>
      </c>
      <c r="G361" s="35">
        <v>16</v>
      </c>
      <c r="H361" s="26">
        <v>110.56</v>
      </c>
      <c r="I361" s="26">
        <f t="shared" si="35"/>
        <v>138.19999999999999</v>
      </c>
      <c r="J361" s="27">
        <f t="shared" si="38"/>
        <v>2211.1999999999998</v>
      </c>
      <c r="K361" s="4"/>
    </row>
    <row r="362" spans="2:11" ht="28.5">
      <c r="B362" s="24" t="s">
        <v>907</v>
      </c>
      <c r="C362" s="24" t="s">
        <v>908</v>
      </c>
      <c r="D362" s="25" t="s">
        <v>909</v>
      </c>
      <c r="E362" s="24" t="s">
        <v>25</v>
      </c>
      <c r="F362" s="24" t="s">
        <v>21</v>
      </c>
      <c r="G362" s="35">
        <v>2</v>
      </c>
      <c r="H362" s="26">
        <v>216.02</v>
      </c>
      <c r="I362" s="26">
        <f t="shared" si="35"/>
        <v>270.02999999999997</v>
      </c>
      <c r="J362" s="27">
        <f t="shared" si="38"/>
        <v>540.05999999999995</v>
      </c>
      <c r="K362" s="4"/>
    </row>
    <row r="363" spans="2:11" ht="28.5">
      <c r="B363" s="24" t="s">
        <v>910</v>
      </c>
      <c r="C363" s="24" t="s">
        <v>911</v>
      </c>
      <c r="D363" s="25" t="s">
        <v>912</v>
      </c>
      <c r="E363" s="24" t="s">
        <v>13</v>
      </c>
      <c r="F363" s="24" t="s">
        <v>21</v>
      </c>
      <c r="G363" s="35">
        <v>7</v>
      </c>
      <c r="H363" s="26">
        <v>43.32</v>
      </c>
      <c r="I363" s="26">
        <f t="shared" si="35"/>
        <v>54.15</v>
      </c>
      <c r="J363" s="27">
        <f t="shared" si="38"/>
        <v>379.05</v>
      </c>
      <c r="K363" s="4"/>
    </row>
    <row r="364" spans="2:11" ht="28.5">
      <c r="B364" s="24" t="s">
        <v>913</v>
      </c>
      <c r="C364" s="24" t="s">
        <v>914</v>
      </c>
      <c r="D364" s="25" t="s">
        <v>915</v>
      </c>
      <c r="E364" s="24" t="s">
        <v>25</v>
      </c>
      <c r="F364" s="24" t="s">
        <v>21</v>
      </c>
      <c r="G364" s="35">
        <v>3</v>
      </c>
      <c r="H364" s="26">
        <v>267.33999999999997</v>
      </c>
      <c r="I364" s="26">
        <f t="shared" si="35"/>
        <v>334.18</v>
      </c>
      <c r="J364" s="27">
        <f t="shared" si="38"/>
        <v>1002.54</v>
      </c>
      <c r="K364" s="4"/>
    </row>
    <row r="365" spans="2:11" ht="28.5">
      <c r="B365" s="24" t="s">
        <v>916</v>
      </c>
      <c r="C365" s="24" t="s">
        <v>917</v>
      </c>
      <c r="D365" s="25" t="s">
        <v>918</v>
      </c>
      <c r="E365" s="24" t="s">
        <v>25</v>
      </c>
      <c r="F365" s="24" t="s">
        <v>21</v>
      </c>
      <c r="G365" s="35">
        <v>2</v>
      </c>
      <c r="H365" s="26">
        <v>125.82</v>
      </c>
      <c r="I365" s="26">
        <f t="shared" si="35"/>
        <v>157.28</v>
      </c>
      <c r="J365" s="27">
        <f t="shared" si="38"/>
        <v>314.56</v>
      </c>
      <c r="K365" s="4"/>
    </row>
    <row r="366" spans="2:11" ht="28.5">
      <c r="B366" s="24" t="s">
        <v>919</v>
      </c>
      <c r="C366" s="24" t="s">
        <v>920</v>
      </c>
      <c r="D366" s="25" t="s">
        <v>921</v>
      </c>
      <c r="E366" s="24" t="s">
        <v>13</v>
      </c>
      <c r="F366" s="24" t="s">
        <v>21</v>
      </c>
      <c r="G366" s="35">
        <v>25</v>
      </c>
      <c r="H366" s="26">
        <v>42.14</v>
      </c>
      <c r="I366" s="26">
        <f t="shared" si="35"/>
        <v>52.68</v>
      </c>
      <c r="J366" s="27">
        <f t="shared" si="38"/>
        <v>1317</v>
      </c>
      <c r="K366" s="4"/>
    </row>
    <row r="367" spans="2:11" ht="28.5">
      <c r="B367" s="24" t="s">
        <v>922</v>
      </c>
      <c r="C367" s="24" t="s">
        <v>923</v>
      </c>
      <c r="D367" s="25" t="s">
        <v>924</v>
      </c>
      <c r="E367" s="24" t="s">
        <v>13</v>
      </c>
      <c r="F367" s="24" t="s">
        <v>21</v>
      </c>
      <c r="G367" s="35">
        <v>8</v>
      </c>
      <c r="H367" s="26">
        <v>104.95</v>
      </c>
      <c r="I367" s="26">
        <f t="shared" si="35"/>
        <v>131.19</v>
      </c>
      <c r="J367" s="27">
        <f t="shared" si="38"/>
        <v>1049.52</v>
      </c>
      <c r="K367" s="4"/>
    </row>
    <row r="368" spans="2:11" ht="28.5">
      <c r="B368" s="24" t="s">
        <v>925</v>
      </c>
      <c r="C368" s="24" t="s">
        <v>926</v>
      </c>
      <c r="D368" s="25" t="s">
        <v>927</v>
      </c>
      <c r="E368" s="24" t="s">
        <v>25</v>
      </c>
      <c r="F368" s="24" t="s">
        <v>21</v>
      </c>
      <c r="G368" s="35">
        <v>9</v>
      </c>
      <c r="H368" s="26">
        <v>332.97</v>
      </c>
      <c r="I368" s="26">
        <f t="shared" si="35"/>
        <v>416.21</v>
      </c>
      <c r="J368" s="27">
        <f t="shared" si="38"/>
        <v>3745.89</v>
      </c>
      <c r="K368" s="4"/>
    </row>
    <row r="369" spans="2:11" ht="42.75">
      <c r="B369" s="24" t="s">
        <v>928</v>
      </c>
      <c r="C369" s="24" t="s">
        <v>929</v>
      </c>
      <c r="D369" s="25" t="s">
        <v>930</v>
      </c>
      <c r="E369" s="24" t="s">
        <v>13</v>
      </c>
      <c r="F369" s="24" t="s">
        <v>21</v>
      </c>
      <c r="G369" s="35">
        <v>5</v>
      </c>
      <c r="H369" s="26">
        <v>353.52</v>
      </c>
      <c r="I369" s="26">
        <f t="shared" si="35"/>
        <v>441.9</v>
      </c>
      <c r="J369" s="27">
        <f t="shared" si="38"/>
        <v>2209.5</v>
      </c>
      <c r="K369" s="4"/>
    </row>
    <row r="370" spans="2:11" ht="42.75">
      <c r="B370" s="24" t="s">
        <v>931</v>
      </c>
      <c r="C370" s="24" t="s">
        <v>932</v>
      </c>
      <c r="D370" s="25" t="s">
        <v>933</v>
      </c>
      <c r="E370" s="24" t="s">
        <v>13</v>
      </c>
      <c r="F370" s="24" t="s">
        <v>21</v>
      </c>
      <c r="G370" s="35">
        <v>7</v>
      </c>
      <c r="H370" s="26">
        <v>367.19</v>
      </c>
      <c r="I370" s="26">
        <f t="shared" si="35"/>
        <v>458.99</v>
      </c>
      <c r="J370" s="27">
        <f t="shared" si="38"/>
        <v>3212.93</v>
      </c>
      <c r="K370" s="4"/>
    </row>
    <row r="371" spans="2:11" ht="28.5">
      <c r="B371" s="24" t="s">
        <v>934</v>
      </c>
      <c r="C371" s="24" t="s">
        <v>935</v>
      </c>
      <c r="D371" s="25" t="s">
        <v>936</v>
      </c>
      <c r="E371" s="24" t="s">
        <v>13</v>
      </c>
      <c r="F371" s="24" t="s">
        <v>21</v>
      </c>
      <c r="G371" s="35">
        <v>1</v>
      </c>
      <c r="H371" s="26">
        <v>1148.96</v>
      </c>
      <c r="I371" s="26">
        <f t="shared" si="35"/>
        <v>1436.2</v>
      </c>
      <c r="J371" s="27">
        <f t="shared" si="38"/>
        <v>1436.2</v>
      </c>
      <c r="K371" s="4"/>
    </row>
    <row r="372" spans="2:11" ht="42.75">
      <c r="B372" s="24" t="s">
        <v>937</v>
      </c>
      <c r="C372" s="24" t="s">
        <v>938</v>
      </c>
      <c r="D372" s="25" t="s">
        <v>939</v>
      </c>
      <c r="E372" s="24" t="s">
        <v>25</v>
      </c>
      <c r="F372" s="24" t="s">
        <v>21</v>
      </c>
      <c r="G372" s="35">
        <v>13</v>
      </c>
      <c r="H372" s="26">
        <v>400.75</v>
      </c>
      <c r="I372" s="26">
        <f t="shared" si="35"/>
        <v>500.94</v>
      </c>
      <c r="J372" s="27">
        <f t="shared" si="38"/>
        <v>6512.22</v>
      </c>
      <c r="K372" s="4"/>
    </row>
    <row r="373" spans="2:11" ht="28.5">
      <c r="B373" s="24" t="s">
        <v>940</v>
      </c>
      <c r="C373" s="24" t="s">
        <v>941</v>
      </c>
      <c r="D373" s="25" t="s">
        <v>942</v>
      </c>
      <c r="E373" s="24" t="s">
        <v>25</v>
      </c>
      <c r="F373" s="24" t="s">
        <v>21</v>
      </c>
      <c r="G373" s="35">
        <v>17</v>
      </c>
      <c r="H373" s="26">
        <v>97.37</v>
      </c>
      <c r="I373" s="26">
        <f t="shared" si="35"/>
        <v>121.71</v>
      </c>
      <c r="J373" s="27">
        <f t="shared" si="38"/>
        <v>2069.0700000000002</v>
      </c>
      <c r="K373" s="4"/>
    </row>
    <row r="374" spans="2:11" ht="28.5">
      <c r="B374" s="24" t="s">
        <v>943</v>
      </c>
      <c r="C374" s="24" t="s">
        <v>944</v>
      </c>
      <c r="D374" s="25" t="s">
        <v>945</v>
      </c>
      <c r="E374" s="24" t="s">
        <v>25</v>
      </c>
      <c r="F374" s="24" t="s">
        <v>21</v>
      </c>
      <c r="G374" s="35">
        <v>9</v>
      </c>
      <c r="H374" s="26">
        <v>73.290000000000006</v>
      </c>
      <c r="I374" s="26">
        <f t="shared" si="35"/>
        <v>91.61</v>
      </c>
      <c r="J374" s="27">
        <f t="shared" si="38"/>
        <v>824.49</v>
      </c>
      <c r="K374" s="4"/>
    </row>
    <row r="375" spans="2:11" ht="42.75">
      <c r="B375" s="24" t="s">
        <v>946</v>
      </c>
      <c r="C375" s="24" t="s">
        <v>947</v>
      </c>
      <c r="D375" s="25" t="s">
        <v>948</v>
      </c>
      <c r="E375" s="24" t="s">
        <v>13</v>
      </c>
      <c r="F375" s="24" t="s">
        <v>21</v>
      </c>
      <c r="G375" s="35">
        <v>14</v>
      </c>
      <c r="H375" s="26">
        <v>80.930000000000007</v>
      </c>
      <c r="I375" s="26">
        <f t="shared" si="35"/>
        <v>101.16</v>
      </c>
      <c r="J375" s="27">
        <f t="shared" si="38"/>
        <v>1416.24</v>
      </c>
      <c r="K375" s="4"/>
    </row>
    <row r="376" spans="2:11" ht="28.5">
      <c r="B376" s="24" t="s">
        <v>949</v>
      </c>
      <c r="C376" s="24" t="s">
        <v>950</v>
      </c>
      <c r="D376" s="25" t="s">
        <v>951</v>
      </c>
      <c r="E376" s="24" t="s">
        <v>25</v>
      </c>
      <c r="F376" s="24" t="s">
        <v>14</v>
      </c>
      <c r="G376" s="35">
        <v>7.5</v>
      </c>
      <c r="H376" s="26">
        <v>568.75</v>
      </c>
      <c r="I376" s="26">
        <f t="shared" si="35"/>
        <v>710.94</v>
      </c>
      <c r="J376" s="27">
        <f t="shared" si="38"/>
        <v>5332.05</v>
      </c>
      <c r="K376" s="4"/>
    </row>
    <row r="377" spans="2:11" ht="28.5">
      <c r="B377" s="24" t="s">
        <v>952</v>
      </c>
      <c r="C377" s="24" t="s">
        <v>953</v>
      </c>
      <c r="D377" s="25" t="s">
        <v>954</v>
      </c>
      <c r="E377" s="24" t="s">
        <v>25</v>
      </c>
      <c r="F377" s="24" t="s">
        <v>21</v>
      </c>
      <c r="G377" s="35">
        <v>10</v>
      </c>
      <c r="H377" s="26">
        <v>145.21</v>
      </c>
      <c r="I377" s="26">
        <f t="shared" si="35"/>
        <v>181.51</v>
      </c>
      <c r="J377" s="27">
        <f t="shared" si="38"/>
        <v>1815.1</v>
      </c>
      <c r="K377" s="4"/>
    </row>
    <row r="378" spans="2:11">
      <c r="B378" s="24" t="s">
        <v>955</v>
      </c>
      <c r="C378" s="24" t="s">
        <v>956</v>
      </c>
      <c r="D378" s="25" t="s">
        <v>957</v>
      </c>
      <c r="E378" s="24" t="s">
        <v>25</v>
      </c>
      <c r="F378" s="24" t="s">
        <v>21</v>
      </c>
      <c r="G378" s="35">
        <v>107</v>
      </c>
      <c r="H378" s="26">
        <v>66.03</v>
      </c>
      <c r="I378" s="26">
        <f t="shared" si="35"/>
        <v>82.54</v>
      </c>
      <c r="J378" s="27">
        <f t="shared" si="38"/>
        <v>8831.7800000000007</v>
      </c>
      <c r="K378" s="4"/>
    </row>
    <row r="379" spans="2:11" ht="28.5">
      <c r="B379" s="24" t="s">
        <v>958</v>
      </c>
      <c r="C379" s="24" t="s">
        <v>959</v>
      </c>
      <c r="D379" s="25" t="s">
        <v>960</v>
      </c>
      <c r="E379" s="24" t="s">
        <v>25</v>
      </c>
      <c r="F379" s="24" t="s">
        <v>29</v>
      </c>
      <c r="G379" s="35">
        <v>9.6999999999999993</v>
      </c>
      <c r="H379" s="26">
        <v>119.64</v>
      </c>
      <c r="I379" s="26">
        <f t="shared" si="35"/>
        <v>149.55000000000001</v>
      </c>
      <c r="J379" s="27">
        <f t="shared" si="38"/>
        <v>1450.64</v>
      </c>
      <c r="K379" s="4"/>
    </row>
    <row r="380" spans="2:11">
      <c r="B380" s="31" t="s">
        <v>961</v>
      </c>
      <c r="C380" s="286" t="s">
        <v>962</v>
      </c>
      <c r="D380" s="286"/>
      <c r="E380" s="286"/>
      <c r="F380" s="286"/>
      <c r="G380" s="286"/>
      <c r="H380" s="286"/>
      <c r="I380" s="26">
        <f t="shared" si="35"/>
        <v>0</v>
      </c>
      <c r="J380" s="28">
        <f>SUM(J381:J393)</f>
        <v>4442.8199999999988</v>
      </c>
      <c r="K380" s="4">
        <f t="shared" si="37"/>
        <v>5553.53</v>
      </c>
    </row>
    <row r="381" spans="2:11">
      <c r="B381" s="24" t="s">
        <v>963</v>
      </c>
      <c r="C381" s="24" t="s">
        <v>964</v>
      </c>
      <c r="D381" s="25" t="s">
        <v>965</v>
      </c>
      <c r="E381" s="24" t="s">
        <v>25</v>
      </c>
      <c r="F381" s="24" t="s">
        <v>21</v>
      </c>
      <c r="G381" s="35">
        <v>1</v>
      </c>
      <c r="H381" s="26">
        <v>673.73</v>
      </c>
      <c r="I381" s="26">
        <f t="shared" si="35"/>
        <v>842.16</v>
      </c>
      <c r="J381" s="27">
        <f t="shared" si="38"/>
        <v>842.16</v>
      </c>
      <c r="K381" s="4"/>
    </row>
    <row r="382" spans="2:11" ht="28.5">
      <c r="B382" s="24" t="s">
        <v>966</v>
      </c>
      <c r="C382" s="24" t="s">
        <v>967</v>
      </c>
      <c r="D382" s="25" t="s">
        <v>968</v>
      </c>
      <c r="E382" s="24" t="s">
        <v>13</v>
      </c>
      <c r="F382" s="24" t="s">
        <v>21</v>
      </c>
      <c r="G382" s="35">
        <v>2</v>
      </c>
      <c r="H382" s="26">
        <v>35.03</v>
      </c>
      <c r="I382" s="26">
        <f t="shared" si="35"/>
        <v>43.79</v>
      </c>
      <c r="J382" s="27">
        <f t="shared" si="38"/>
        <v>87.58</v>
      </c>
      <c r="K382" s="4"/>
    </row>
    <row r="383" spans="2:11" ht="57">
      <c r="B383" s="24" t="s">
        <v>969</v>
      </c>
      <c r="C383" s="24" t="s">
        <v>970</v>
      </c>
      <c r="D383" s="25" t="s">
        <v>971</v>
      </c>
      <c r="E383" s="24" t="s">
        <v>13</v>
      </c>
      <c r="F383" s="24" t="s">
        <v>29</v>
      </c>
      <c r="G383" s="35">
        <v>45.8</v>
      </c>
      <c r="H383" s="26">
        <v>36.130000000000003</v>
      </c>
      <c r="I383" s="26">
        <f t="shared" si="35"/>
        <v>45.16</v>
      </c>
      <c r="J383" s="27">
        <f t="shared" si="38"/>
        <v>2068.33</v>
      </c>
      <c r="K383" s="4"/>
    </row>
    <row r="384" spans="2:11" ht="28.5">
      <c r="B384" s="24" t="s">
        <v>972</v>
      </c>
      <c r="C384" s="24" t="s">
        <v>973</v>
      </c>
      <c r="D384" s="25" t="s">
        <v>974</v>
      </c>
      <c r="E384" s="24" t="s">
        <v>25</v>
      </c>
      <c r="F384" s="24" t="s">
        <v>21</v>
      </c>
      <c r="G384" s="35">
        <v>1</v>
      </c>
      <c r="H384" s="26">
        <v>14.59</v>
      </c>
      <c r="I384" s="26">
        <f t="shared" si="35"/>
        <v>18.239999999999998</v>
      </c>
      <c r="J384" s="27">
        <f t="shared" si="38"/>
        <v>18.239999999999998</v>
      </c>
      <c r="K384" s="4"/>
    </row>
    <row r="385" spans="2:11">
      <c r="B385" s="24" t="s">
        <v>975</v>
      </c>
      <c r="C385" s="24" t="s">
        <v>976</v>
      </c>
      <c r="D385" s="25" t="s">
        <v>977</v>
      </c>
      <c r="E385" s="24" t="s">
        <v>25</v>
      </c>
      <c r="F385" s="24" t="s">
        <v>21</v>
      </c>
      <c r="G385" s="35">
        <v>4</v>
      </c>
      <c r="H385" s="26">
        <v>21.45</v>
      </c>
      <c r="I385" s="26">
        <f t="shared" si="35"/>
        <v>26.81</v>
      </c>
      <c r="J385" s="27">
        <f t="shared" si="38"/>
        <v>107.24</v>
      </c>
      <c r="K385" s="4"/>
    </row>
    <row r="386" spans="2:11" ht="28.5">
      <c r="B386" s="24" t="s">
        <v>978</v>
      </c>
      <c r="C386" s="24" t="s">
        <v>979</v>
      </c>
      <c r="D386" s="25" t="s">
        <v>980</v>
      </c>
      <c r="E386" s="24" t="s">
        <v>13</v>
      </c>
      <c r="F386" s="24" t="s">
        <v>21</v>
      </c>
      <c r="G386" s="35">
        <v>2</v>
      </c>
      <c r="H386" s="26">
        <v>39.65</v>
      </c>
      <c r="I386" s="26">
        <f t="shared" si="35"/>
        <v>49.56</v>
      </c>
      <c r="J386" s="27">
        <f t="shared" si="38"/>
        <v>99.12</v>
      </c>
      <c r="K386" s="4"/>
    </row>
    <row r="387" spans="2:11" ht="28.5">
      <c r="B387" s="24" t="s">
        <v>981</v>
      </c>
      <c r="C387" s="24" t="s">
        <v>982</v>
      </c>
      <c r="D387" s="25" t="s">
        <v>983</v>
      </c>
      <c r="E387" s="24" t="s">
        <v>13</v>
      </c>
      <c r="F387" s="24" t="s">
        <v>21</v>
      </c>
      <c r="G387" s="35">
        <v>4</v>
      </c>
      <c r="H387" s="26">
        <v>47.11</v>
      </c>
      <c r="I387" s="26">
        <f t="shared" si="35"/>
        <v>58.89</v>
      </c>
      <c r="J387" s="27">
        <f t="shared" si="38"/>
        <v>235.56</v>
      </c>
      <c r="K387" s="4"/>
    </row>
    <row r="388" spans="2:11" ht="42.75">
      <c r="B388" s="24" t="s">
        <v>984</v>
      </c>
      <c r="C388" s="24" t="s">
        <v>985</v>
      </c>
      <c r="D388" s="25" t="s">
        <v>986</v>
      </c>
      <c r="E388" s="24" t="s">
        <v>13</v>
      </c>
      <c r="F388" s="24" t="s">
        <v>21</v>
      </c>
      <c r="G388" s="35">
        <v>1</v>
      </c>
      <c r="H388" s="26">
        <v>42.63</v>
      </c>
      <c r="I388" s="26">
        <f t="shared" si="35"/>
        <v>53.29</v>
      </c>
      <c r="J388" s="27">
        <f t="shared" si="38"/>
        <v>53.29</v>
      </c>
      <c r="K388" s="4"/>
    </row>
    <row r="389" spans="2:11" ht="42.75">
      <c r="B389" s="24" t="s">
        <v>987</v>
      </c>
      <c r="C389" s="24" t="s">
        <v>988</v>
      </c>
      <c r="D389" s="25" t="s">
        <v>989</v>
      </c>
      <c r="E389" s="24" t="s">
        <v>13</v>
      </c>
      <c r="F389" s="24" t="s">
        <v>21</v>
      </c>
      <c r="G389" s="35">
        <v>8</v>
      </c>
      <c r="H389" s="26">
        <v>22.98</v>
      </c>
      <c r="I389" s="26">
        <f t="shared" si="35"/>
        <v>28.73</v>
      </c>
      <c r="J389" s="27">
        <f t="shared" si="38"/>
        <v>229.84</v>
      </c>
      <c r="K389" s="4"/>
    </row>
    <row r="390" spans="2:11" ht="42.75">
      <c r="B390" s="24" t="s">
        <v>990</v>
      </c>
      <c r="C390" s="24" t="s">
        <v>991</v>
      </c>
      <c r="D390" s="25" t="s">
        <v>992</v>
      </c>
      <c r="E390" s="24" t="s">
        <v>13</v>
      </c>
      <c r="F390" s="24" t="s">
        <v>21</v>
      </c>
      <c r="G390" s="35">
        <v>2</v>
      </c>
      <c r="H390" s="26">
        <v>50.95</v>
      </c>
      <c r="I390" s="26">
        <f t="shared" si="35"/>
        <v>63.69</v>
      </c>
      <c r="J390" s="27">
        <f t="shared" si="38"/>
        <v>127.38</v>
      </c>
      <c r="K390" s="4"/>
    </row>
    <row r="391" spans="2:11" ht="42.75">
      <c r="B391" s="24" t="s">
        <v>993</v>
      </c>
      <c r="C391" s="24" t="s">
        <v>994</v>
      </c>
      <c r="D391" s="25" t="s">
        <v>995</v>
      </c>
      <c r="E391" s="24" t="s">
        <v>13</v>
      </c>
      <c r="F391" s="24" t="s">
        <v>21</v>
      </c>
      <c r="G391" s="35">
        <v>6</v>
      </c>
      <c r="H391" s="26">
        <v>50.95</v>
      </c>
      <c r="I391" s="26">
        <f t="shared" si="35"/>
        <v>63.69</v>
      </c>
      <c r="J391" s="27">
        <f t="shared" si="38"/>
        <v>382.14</v>
      </c>
      <c r="K391" s="4"/>
    </row>
    <row r="392" spans="2:11" ht="42.75">
      <c r="B392" s="24" t="s">
        <v>996</v>
      </c>
      <c r="C392" s="24" t="s">
        <v>997</v>
      </c>
      <c r="D392" s="25" t="s">
        <v>998</v>
      </c>
      <c r="E392" s="24" t="s">
        <v>13</v>
      </c>
      <c r="F392" s="24" t="s">
        <v>21</v>
      </c>
      <c r="G392" s="35">
        <v>2</v>
      </c>
      <c r="H392" s="26">
        <v>34.51</v>
      </c>
      <c r="I392" s="26">
        <f t="shared" si="35"/>
        <v>43.14</v>
      </c>
      <c r="J392" s="27">
        <f t="shared" si="38"/>
        <v>86.28</v>
      </c>
      <c r="K392" s="4"/>
    </row>
    <row r="393" spans="2:11" ht="28.5">
      <c r="B393" s="24" t="s">
        <v>999</v>
      </c>
      <c r="C393" s="24" t="s">
        <v>1000</v>
      </c>
      <c r="D393" s="25" t="s">
        <v>1001</v>
      </c>
      <c r="E393" s="24" t="s">
        <v>25</v>
      </c>
      <c r="F393" s="24" t="s">
        <v>14</v>
      </c>
      <c r="G393" s="35">
        <v>0.24</v>
      </c>
      <c r="H393" s="26">
        <v>352.18</v>
      </c>
      <c r="I393" s="26">
        <f t="shared" si="35"/>
        <v>440.23</v>
      </c>
      <c r="J393" s="27">
        <f t="shared" si="38"/>
        <v>105.66</v>
      </c>
      <c r="K393" s="4"/>
    </row>
    <row r="394" spans="2:11">
      <c r="B394" s="31" t="s">
        <v>1002</v>
      </c>
      <c r="C394" s="286" t="s">
        <v>1003</v>
      </c>
      <c r="D394" s="286"/>
      <c r="E394" s="286"/>
      <c r="F394" s="286"/>
      <c r="G394" s="286"/>
      <c r="H394" s="286"/>
      <c r="I394" s="26"/>
      <c r="J394" s="28">
        <f>J395+J398+J401+J410+J416</f>
        <v>44721.369999999995</v>
      </c>
      <c r="K394" s="4">
        <f t="shared" si="37"/>
        <v>55901.71</v>
      </c>
    </row>
    <row r="395" spans="2:11">
      <c r="B395" s="31" t="s">
        <v>1004</v>
      </c>
      <c r="C395" s="286" t="s">
        <v>1005</v>
      </c>
      <c r="D395" s="286"/>
      <c r="E395" s="286"/>
      <c r="F395" s="286"/>
      <c r="G395" s="286"/>
      <c r="H395" s="286"/>
      <c r="I395" s="26"/>
      <c r="J395" s="28">
        <f>SUM(J396:J397)</f>
        <v>3797.34</v>
      </c>
      <c r="K395" s="4"/>
    </row>
    <row r="396" spans="2:11" ht="28.5">
      <c r="B396" s="24" t="s">
        <v>1006</v>
      </c>
      <c r="C396" s="24" t="s">
        <v>1007</v>
      </c>
      <c r="D396" s="25" t="s">
        <v>1008</v>
      </c>
      <c r="E396" s="24" t="s">
        <v>13</v>
      </c>
      <c r="F396" s="24" t="s">
        <v>21</v>
      </c>
      <c r="G396" s="35">
        <v>6</v>
      </c>
      <c r="H396" s="26">
        <v>260.98</v>
      </c>
      <c r="I396" s="26">
        <f t="shared" si="35"/>
        <v>326.23</v>
      </c>
      <c r="J396" s="27">
        <f t="shared" si="38"/>
        <v>1957.38</v>
      </c>
      <c r="K396" s="4"/>
    </row>
    <row r="397" spans="2:11" ht="28.5">
      <c r="B397" s="24" t="s">
        <v>1009</v>
      </c>
      <c r="C397" s="24" t="s">
        <v>1010</v>
      </c>
      <c r="D397" s="25" t="s">
        <v>1011</v>
      </c>
      <c r="E397" s="24" t="s">
        <v>13</v>
      </c>
      <c r="F397" s="24" t="s">
        <v>21</v>
      </c>
      <c r="G397" s="35">
        <v>2</v>
      </c>
      <c r="H397" s="26">
        <v>735.98</v>
      </c>
      <c r="I397" s="26">
        <f t="shared" si="35"/>
        <v>919.98</v>
      </c>
      <c r="J397" s="27">
        <f t="shared" si="38"/>
        <v>1839.96</v>
      </c>
      <c r="K397" s="4"/>
    </row>
    <row r="398" spans="2:11">
      <c r="B398" s="31" t="s">
        <v>1012</v>
      </c>
      <c r="C398" s="286" t="s">
        <v>1013</v>
      </c>
      <c r="D398" s="286"/>
      <c r="E398" s="286"/>
      <c r="F398" s="286"/>
      <c r="G398" s="286"/>
      <c r="H398" s="286"/>
      <c r="I398" s="26"/>
      <c r="J398" s="28">
        <f>SUM(J399:J400)</f>
        <v>6847.9299999999994</v>
      </c>
      <c r="K398" s="4"/>
    </row>
    <row r="399" spans="2:11" ht="57">
      <c r="B399" s="24" t="s">
        <v>1014</v>
      </c>
      <c r="C399" s="24" t="s">
        <v>1015</v>
      </c>
      <c r="D399" s="25" t="s">
        <v>1016</v>
      </c>
      <c r="E399" s="24" t="s">
        <v>13</v>
      </c>
      <c r="F399" s="24" t="s">
        <v>21</v>
      </c>
      <c r="G399" s="35">
        <v>1</v>
      </c>
      <c r="H399" s="26">
        <v>1939.96</v>
      </c>
      <c r="I399" s="26">
        <f t="shared" si="35"/>
        <v>2424.9499999999998</v>
      </c>
      <c r="J399" s="27">
        <f t="shared" si="38"/>
        <v>2424.9499999999998</v>
      </c>
      <c r="K399" s="4"/>
    </row>
    <row r="400" spans="2:11" ht="28.5">
      <c r="B400" s="24" t="s">
        <v>1017</v>
      </c>
      <c r="C400" s="24" t="s">
        <v>1018</v>
      </c>
      <c r="D400" s="25" t="s">
        <v>1019</v>
      </c>
      <c r="E400" s="24" t="s">
        <v>13</v>
      </c>
      <c r="F400" s="24" t="s">
        <v>21</v>
      </c>
      <c r="G400" s="35">
        <v>1</v>
      </c>
      <c r="H400" s="26">
        <v>3538.38</v>
      </c>
      <c r="I400" s="26">
        <f t="shared" si="35"/>
        <v>4422.9799999999996</v>
      </c>
      <c r="J400" s="27">
        <f t="shared" si="38"/>
        <v>4422.9799999999996</v>
      </c>
      <c r="K400" s="4"/>
    </row>
    <row r="401" spans="2:11">
      <c r="B401" s="31" t="s">
        <v>1020</v>
      </c>
      <c r="C401" s="286" t="s">
        <v>750</v>
      </c>
      <c r="D401" s="286"/>
      <c r="E401" s="286"/>
      <c r="F401" s="286"/>
      <c r="G401" s="286"/>
      <c r="H401" s="286"/>
      <c r="I401" s="26"/>
      <c r="J401" s="28">
        <f>SUM(J402:J409)</f>
        <v>20767.98</v>
      </c>
      <c r="K401" s="4"/>
    </row>
    <row r="402" spans="2:11" ht="28.5">
      <c r="B402" s="24" t="s">
        <v>1021</v>
      </c>
      <c r="C402" s="24" t="s">
        <v>705</v>
      </c>
      <c r="D402" s="25" t="s">
        <v>706</v>
      </c>
      <c r="E402" s="24" t="s">
        <v>13</v>
      </c>
      <c r="F402" s="24" t="s">
        <v>21</v>
      </c>
      <c r="G402" s="35">
        <v>5</v>
      </c>
      <c r="H402" s="26">
        <v>221.61</v>
      </c>
      <c r="I402" s="26">
        <f t="shared" ref="I402:I464" si="39">ROUND(1.25*H402,2)</f>
        <v>277.01</v>
      </c>
      <c r="J402" s="27">
        <f t="shared" si="38"/>
        <v>1385.05</v>
      </c>
      <c r="K402" s="4"/>
    </row>
    <row r="403" spans="2:11" ht="28.5">
      <c r="B403" s="24" t="s">
        <v>1022</v>
      </c>
      <c r="C403" s="24" t="s">
        <v>1023</v>
      </c>
      <c r="D403" s="25" t="s">
        <v>1024</v>
      </c>
      <c r="E403" s="24" t="s">
        <v>13</v>
      </c>
      <c r="F403" s="24" t="s">
        <v>21</v>
      </c>
      <c r="G403" s="35">
        <v>3</v>
      </c>
      <c r="H403" s="26">
        <v>536.16</v>
      </c>
      <c r="I403" s="26">
        <f t="shared" si="39"/>
        <v>670.2</v>
      </c>
      <c r="J403" s="27">
        <f t="shared" si="38"/>
        <v>2010.6</v>
      </c>
      <c r="K403" s="4"/>
    </row>
    <row r="404" spans="2:11" ht="28.5">
      <c r="B404" s="24" t="s">
        <v>1025</v>
      </c>
      <c r="C404" s="24" t="s">
        <v>1026</v>
      </c>
      <c r="D404" s="25" t="s">
        <v>1027</v>
      </c>
      <c r="E404" s="24" t="s">
        <v>13</v>
      </c>
      <c r="F404" s="24" t="s">
        <v>21</v>
      </c>
      <c r="G404" s="35">
        <v>1</v>
      </c>
      <c r="H404" s="26">
        <v>145.5</v>
      </c>
      <c r="I404" s="26">
        <f t="shared" si="39"/>
        <v>181.88</v>
      </c>
      <c r="J404" s="27">
        <f t="shared" si="38"/>
        <v>181.88</v>
      </c>
      <c r="K404" s="4"/>
    </row>
    <row r="405" spans="2:11">
      <c r="B405" s="24" t="s">
        <v>1028</v>
      </c>
      <c r="C405" s="24" t="s">
        <v>1029</v>
      </c>
      <c r="D405" s="25" t="s">
        <v>1030</v>
      </c>
      <c r="E405" s="24" t="s">
        <v>25</v>
      </c>
      <c r="F405" s="24" t="s">
        <v>21</v>
      </c>
      <c r="G405" s="35">
        <v>1</v>
      </c>
      <c r="H405" s="26">
        <v>4363.34</v>
      </c>
      <c r="I405" s="26">
        <f t="shared" si="39"/>
        <v>5454.18</v>
      </c>
      <c r="J405" s="27">
        <f t="shared" si="38"/>
        <v>5454.18</v>
      </c>
      <c r="K405" s="4"/>
    </row>
    <row r="406" spans="2:11">
      <c r="B406" s="24" t="s">
        <v>1031</v>
      </c>
      <c r="C406" s="24" t="s">
        <v>1032</v>
      </c>
      <c r="D406" s="25" t="s">
        <v>1033</v>
      </c>
      <c r="E406" s="24" t="s">
        <v>25</v>
      </c>
      <c r="F406" s="24" t="s">
        <v>21</v>
      </c>
      <c r="G406" s="35">
        <v>1</v>
      </c>
      <c r="H406" s="26">
        <v>489.43</v>
      </c>
      <c r="I406" s="26">
        <f t="shared" si="39"/>
        <v>611.79</v>
      </c>
      <c r="J406" s="27">
        <f t="shared" si="38"/>
        <v>611.79</v>
      </c>
      <c r="K406" s="4"/>
    </row>
    <row r="407" spans="2:11">
      <c r="B407" s="24" t="s">
        <v>1034</v>
      </c>
      <c r="C407" s="24" t="s">
        <v>1035</v>
      </c>
      <c r="D407" s="25" t="s">
        <v>1036</v>
      </c>
      <c r="E407" s="24" t="s">
        <v>25</v>
      </c>
      <c r="F407" s="24" t="s">
        <v>1037</v>
      </c>
      <c r="G407" s="35">
        <v>1</v>
      </c>
      <c r="H407" s="26">
        <v>2806.65</v>
      </c>
      <c r="I407" s="26">
        <f t="shared" si="39"/>
        <v>3508.31</v>
      </c>
      <c r="J407" s="27">
        <f t="shared" si="38"/>
        <v>3508.31</v>
      </c>
      <c r="K407" s="4"/>
    </row>
    <row r="408" spans="2:11" ht="28.5">
      <c r="B408" s="24" t="s">
        <v>1038</v>
      </c>
      <c r="C408" s="24" t="s">
        <v>1039</v>
      </c>
      <c r="D408" s="25" t="s">
        <v>1040</v>
      </c>
      <c r="E408" s="24" t="s">
        <v>13</v>
      </c>
      <c r="F408" s="24" t="s">
        <v>21</v>
      </c>
      <c r="G408" s="35">
        <v>2</v>
      </c>
      <c r="H408" s="26">
        <v>1122.57</v>
      </c>
      <c r="I408" s="26">
        <f t="shared" si="39"/>
        <v>1403.21</v>
      </c>
      <c r="J408" s="27">
        <f t="shared" si="38"/>
        <v>2806.42</v>
      </c>
      <c r="K408" s="4"/>
    </row>
    <row r="409" spans="2:11">
      <c r="B409" s="24" t="s">
        <v>1041</v>
      </c>
      <c r="C409" s="24" t="s">
        <v>1042</v>
      </c>
      <c r="D409" s="25" t="s">
        <v>1043</v>
      </c>
      <c r="E409" s="24" t="s">
        <v>25</v>
      </c>
      <c r="F409" s="24" t="s">
        <v>21</v>
      </c>
      <c r="G409" s="35">
        <v>1</v>
      </c>
      <c r="H409" s="26">
        <v>3847.8</v>
      </c>
      <c r="I409" s="26">
        <f t="shared" si="39"/>
        <v>4809.75</v>
      </c>
      <c r="J409" s="27">
        <f t="shared" si="38"/>
        <v>4809.75</v>
      </c>
      <c r="K409" s="4"/>
    </row>
    <row r="410" spans="2:11">
      <c r="B410" s="31" t="s">
        <v>1044</v>
      </c>
      <c r="C410" s="286" t="s">
        <v>760</v>
      </c>
      <c r="D410" s="286"/>
      <c r="E410" s="286"/>
      <c r="F410" s="286"/>
      <c r="G410" s="286"/>
      <c r="H410" s="286"/>
      <c r="I410" s="26"/>
      <c r="J410" s="23">
        <f>SUM(J411:J415)</f>
        <v>10006.209999999999</v>
      </c>
      <c r="K410" s="4"/>
    </row>
    <row r="411" spans="2:11" ht="71.25">
      <c r="B411" s="24" t="s">
        <v>1045</v>
      </c>
      <c r="C411" s="24" t="s">
        <v>1046</v>
      </c>
      <c r="D411" s="25" t="s">
        <v>1047</v>
      </c>
      <c r="E411" s="24" t="s">
        <v>13</v>
      </c>
      <c r="F411" s="24" t="s">
        <v>21</v>
      </c>
      <c r="G411" s="35">
        <v>7</v>
      </c>
      <c r="H411" s="26">
        <v>118.5</v>
      </c>
      <c r="I411" s="26">
        <f t="shared" si="39"/>
        <v>148.13</v>
      </c>
      <c r="J411" s="27">
        <f t="shared" ref="J411:J415" si="40">ROUND(G411*I411,2)</f>
        <v>1036.9100000000001</v>
      </c>
      <c r="K411" s="4"/>
    </row>
    <row r="412" spans="2:11" ht="57">
      <c r="B412" s="24" t="s">
        <v>1048</v>
      </c>
      <c r="C412" s="24" t="s">
        <v>1049</v>
      </c>
      <c r="D412" s="25" t="s">
        <v>1050</v>
      </c>
      <c r="E412" s="24" t="s">
        <v>13</v>
      </c>
      <c r="F412" s="24" t="s">
        <v>29</v>
      </c>
      <c r="G412" s="35">
        <v>63</v>
      </c>
      <c r="H412" s="26">
        <v>96.73</v>
      </c>
      <c r="I412" s="26">
        <f t="shared" si="39"/>
        <v>120.91</v>
      </c>
      <c r="J412" s="27">
        <f t="shared" si="40"/>
        <v>7617.33</v>
      </c>
      <c r="K412" s="4"/>
    </row>
    <row r="413" spans="2:11" ht="71.25">
      <c r="B413" s="24" t="s">
        <v>1051</v>
      </c>
      <c r="C413" s="24" t="s">
        <v>1052</v>
      </c>
      <c r="D413" s="25" t="s">
        <v>1053</v>
      </c>
      <c r="E413" s="24" t="s">
        <v>13</v>
      </c>
      <c r="F413" s="24" t="s">
        <v>21</v>
      </c>
      <c r="G413" s="35">
        <v>1</v>
      </c>
      <c r="H413" s="26">
        <v>128.79</v>
      </c>
      <c r="I413" s="26">
        <f t="shared" si="39"/>
        <v>160.99</v>
      </c>
      <c r="J413" s="27">
        <f t="shared" si="40"/>
        <v>160.99</v>
      </c>
      <c r="K413" s="4"/>
    </row>
    <row r="414" spans="2:11" ht="42.75">
      <c r="B414" s="24" t="s">
        <v>1054</v>
      </c>
      <c r="C414" s="24" t="s">
        <v>1055</v>
      </c>
      <c r="D414" s="25" t="s">
        <v>1056</v>
      </c>
      <c r="E414" s="24" t="s">
        <v>13</v>
      </c>
      <c r="F414" s="24" t="s">
        <v>21</v>
      </c>
      <c r="G414" s="35">
        <v>2</v>
      </c>
      <c r="H414" s="26">
        <v>74.87</v>
      </c>
      <c r="I414" s="26">
        <f t="shared" si="39"/>
        <v>93.59</v>
      </c>
      <c r="J414" s="27">
        <f t="shared" si="40"/>
        <v>187.18</v>
      </c>
      <c r="K414" s="4"/>
    </row>
    <row r="415" spans="2:11" ht="42.75">
      <c r="B415" s="24" t="s">
        <v>1057</v>
      </c>
      <c r="C415" s="24" t="s">
        <v>1058</v>
      </c>
      <c r="D415" s="25" t="s">
        <v>1059</v>
      </c>
      <c r="E415" s="24" t="s">
        <v>13</v>
      </c>
      <c r="F415" s="24" t="s">
        <v>21</v>
      </c>
      <c r="G415" s="35">
        <v>4</v>
      </c>
      <c r="H415" s="26">
        <v>200.76</v>
      </c>
      <c r="I415" s="26">
        <f t="shared" si="39"/>
        <v>250.95</v>
      </c>
      <c r="J415" s="27">
        <f t="shared" si="40"/>
        <v>1003.8</v>
      </c>
      <c r="K415" s="4"/>
    </row>
    <row r="416" spans="2:11">
      <c r="B416" s="31" t="s">
        <v>1060</v>
      </c>
      <c r="C416" s="286" t="s">
        <v>1061</v>
      </c>
      <c r="D416" s="286"/>
      <c r="E416" s="286"/>
      <c r="F416" s="286"/>
      <c r="G416" s="286"/>
      <c r="H416" s="286"/>
      <c r="I416" s="26">
        <f t="shared" si="39"/>
        <v>0</v>
      </c>
      <c r="J416" s="23">
        <f>SUM(J417:J419)</f>
        <v>3301.91</v>
      </c>
      <c r="K416" s="4"/>
    </row>
    <row r="417" spans="2:11" ht="28.5">
      <c r="B417" s="24" t="s">
        <v>1062</v>
      </c>
      <c r="C417" s="24" t="s">
        <v>1063</v>
      </c>
      <c r="D417" s="25" t="s">
        <v>1064</v>
      </c>
      <c r="E417" s="24" t="s">
        <v>13</v>
      </c>
      <c r="F417" s="24" t="s">
        <v>21</v>
      </c>
      <c r="G417" s="35">
        <v>36</v>
      </c>
      <c r="H417" s="26">
        <v>23.97</v>
      </c>
      <c r="I417" s="26">
        <f t="shared" si="39"/>
        <v>29.96</v>
      </c>
      <c r="J417" s="27">
        <f t="shared" ref="J417:J419" si="41">ROUND(G417*I417,2)</f>
        <v>1078.56</v>
      </c>
      <c r="K417" s="4"/>
    </row>
    <row r="418" spans="2:11">
      <c r="B418" s="24" t="s">
        <v>1065</v>
      </c>
      <c r="C418" s="24" t="s">
        <v>1066</v>
      </c>
      <c r="D418" s="25" t="s">
        <v>1067</v>
      </c>
      <c r="E418" s="24" t="s">
        <v>25</v>
      </c>
      <c r="F418" s="24" t="s">
        <v>21</v>
      </c>
      <c r="G418" s="35">
        <v>34</v>
      </c>
      <c r="H418" s="26">
        <v>40.08</v>
      </c>
      <c r="I418" s="26">
        <f t="shared" si="39"/>
        <v>50.1</v>
      </c>
      <c r="J418" s="27">
        <f t="shared" si="41"/>
        <v>1703.4</v>
      </c>
      <c r="K418" s="4"/>
    </row>
    <row r="419" spans="2:11" ht="28.5">
      <c r="B419" s="24" t="s">
        <v>1068</v>
      </c>
      <c r="C419" s="24" t="s">
        <v>1069</v>
      </c>
      <c r="D419" s="25" t="s">
        <v>1070</v>
      </c>
      <c r="E419" s="24" t="s">
        <v>13</v>
      </c>
      <c r="F419" s="24" t="s">
        <v>14</v>
      </c>
      <c r="G419" s="35">
        <v>5</v>
      </c>
      <c r="H419" s="26">
        <v>83.19</v>
      </c>
      <c r="I419" s="26">
        <f t="shared" si="39"/>
        <v>103.99</v>
      </c>
      <c r="J419" s="27">
        <f t="shared" si="41"/>
        <v>519.95000000000005</v>
      </c>
      <c r="K419" s="4"/>
    </row>
    <row r="420" spans="2:11">
      <c r="B420" s="31" t="s">
        <v>1071</v>
      </c>
      <c r="C420" s="286" t="s">
        <v>1072</v>
      </c>
      <c r="D420" s="286"/>
      <c r="E420" s="286"/>
      <c r="F420" s="286"/>
      <c r="G420" s="286"/>
      <c r="H420" s="286"/>
      <c r="I420" s="26"/>
      <c r="J420" s="23">
        <f>J421+J426+J441+J451+J463+J466</f>
        <v>302071.13000000006</v>
      </c>
      <c r="K420" s="4">
        <f t="shared" ref="K420" si="42">ROUND(1.25*J420,2)</f>
        <v>377588.91</v>
      </c>
    </row>
    <row r="421" spans="2:11">
      <c r="B421" s="31" t="s">
        <v>1073</v>
      </c>
      <c r="C421" s="286" t="s">
        <v>1074</v>
      </c>
      <c r="D421" s="286"/>
      <c r="E421" s="286"/>
      <c r="F421" s="286"/>
      <c r="G421" s="286"/>
      <c r="H421" s="286"/>
      <c r="I421" s="26"/>
      <c r="J421" s="23">
        <f>SUM(J422:J425)</f>
        <v>3843.5699999999997</v>
      </c>
      <c r="K421" s="4"/>
    </row>
    <row r="422" spans="2:11" ht="57">
      <c r="B422" s="24" t="s">
        <v>1075</v>
      </c>
      <c r="C422" s="24" t="s">
        <v>1076</v>
      </c>
      <c r="D422" s="25" t="s">
        <v>1077</v>
      </c>
      <c r="E422" s="24" t="s">
        <v>13</v>
      </c>
      <c r="F422" s="24" t="s">
        <v>21</v>
      </c>
      <c r="G422" s="35">
        <v>1</v>
      </c>
      <c r="H422" s="26">
        <v>361.17</v>
      </c>
      <c r="I422" s="26">
        <f t="shared" si="39"/>
        <v>451.46</v>
      </c>
      <c r="J422" s="27">
        <f t="shared" ref="J422:J425" si="43">ROUND(G422*I422,2)</f>
        <v>451.46</v>
      </c>
      <c r="K422" s="4"/>
    </row>
    <row r="423" spans="2:11" ht="57">
      <c r="B423" s="24" t="s">
        <v>1078</v>
      </c>
      <c r="C423" s="24" t="s">
        <v>1079</v>
      </c>
      <c r="D423" s="25" t="s">
        <v>1080</v>
      </c>
      <c r="E423" s="24" t="s">
        <v>13</v>
      </c>
      <c r="F423" s="24" t="s">
        <v>21</v>
      </c>
      <c r="G423" s="35">
        <v>2</v>
      </c>
      <c r="H423" s="26">
        <v>496.48</v>
      </c>
      <c r="I423" s="26">
        <f t="shared" si="39"/>
        <v>620.6</v>
      </c>
      <c r="J423" s="27">
        <f t="shared" si="43"/>
        <v>1241.2</v>
      </c>
      <c r="K423" s="4"/>
    </row>
    <row r="424" spans="2:11" ht="57">
      <c r="B424" s="24" t="s">
        <v>1081</v>
      </c>
      <c r="C424" s="24" t="s">
        <v>1082</v>
      </c>
      <c r="D424" s="25" t="s">
        <v>1083</v>
      </c>
      <c r="E424" s="24" t="s">
        <v>13</v>
      </c>
      <c r="F424" s="24" t="s">
        <v>21</v>
      </c>
      <c r="G424" s="35">
        <v>3</v>
      </c>
      <c r="H424" s="26">
        <v>520.71</v>
      </c>
      <c r="I424" s="26">
        <f t="shared" si="39"/>
        <v>650.89</v>
      </c>
      <c r="J424" s="27">
        <f t="shared" si="43"/>
        <v>1952.67</v>
      </c>
      <c r="K424" s="4"/>
    </row>
    <row r="425" spans="2:11" ht="28.5">
      <c r="B425" s="24" t="s">
        <v>1084</v>
      </c>
      <c r="C425" s="24" t="s">
        <v>1085</v>
      </c>
      <c r="D425" s="25" t="s">
        <v>1086</v>
      </c>
      <c r="E425" s="24" t="s">
        <v>13</v>
      </c>
      <c r="F425" s="24" t="s">
        <v>21</v>
      </c>
      <c r="G425" s="35">
        <v>1</v>
      </c>
      <c r="H425" s="26">
        <v>158.59</v>
      </c>
      <c r="I425" s="26">
        <f t="shared" si="39"/>
        <v>198.24</v>
      </c>
      <c r="J425" s="27">
        <f t="shared" si="43"/>
        <v>198.24</v>
      </c>
      <c r="K425" s="4"/>
    </row>
    <row r="426" spans="2:11">
      <c r="B426" s="31" t="s">
        <v>1087</v>
      </c>
      <c r="C426" s="286" t="s">
        <v>1088</v>
      </c>
      <c r="D426" s="286"/>
      <c r="E426" s="286"/>
      <c r="F426" s="286"/>
      <c r="G426" s="286"/>
      <c r="H426" s="286"/>
      <c r="I426" s="26">
        <f t="shared" si="39"/>
        <v>0</v>
      </c>
      <c r="J426" s="23">
        <f>SUM(J427:J440)</f>
        <v>15347.05</v>
      </c>
      <c r="K426" s="4"/>
    </row>
    <row r="427" spans="2:11" ht="28.5">
      <c r="B427" s="24" t="s">
        <v>1089</v>
      </c>
      <c r="C427" s="24" t="s">
        <v>1090</v>
      </c>
      <c r="D427" s="25" t="s">
        <v>1091</v>
      </c>
      <c r="E427" s="24" t="s">
        <v>13</v>
      </c>
      <c r="F427" s="24" t="s">
        <v>21</v>
      </c>
      <c r="G427" s="35">
        <v>57</v>
      </c>
      <c r="H427" s="26">
        <v>11.54</v>
      </c>
      <c r="I427" s="26">
        <f t="shared" si="39"/>
        <v>14.43</v>
      </c>
      <c r="J427" s="27">
        <f t="shared" ref="J427:J450" si="44">ROUND(G427*I427,2)</f>
        <v>822.51</v>
      </c>
      <c r="K427" s="4"/>
    </row>
    <row r="428" spans="2:11" ht="28.5">
      <c r="B428" s="24" t="s">
        <v>1092</v>
      </c>
      <c r="C428" s="24" t="s">
        <v>1093</v>
      </c>
      <c r="D428" s="25" t="s">
        <v>1094</v>
      </c>
      <c r="E428" s="24" t="s">
        <v>13</v>
      </c>
      <c r="F428" s="24" t="s">
        <v>21</v>
      </c>
      <c r="G428" s="35">
        <v>8</v>
      </c>
      <c r="H428" s="26">
        <v>12.16</v>
      </c>
      <c r="I428" s="26">
        <f t="shared" si="39"/>
        <v>15.2</v>
      </c>
      <c r="J428" s="27">
        <f t="shared" si="44"/>
        <v>121.6</v>
      </c>
      <c r="K428" s="4"/>
    </row>
    <row r="429" spans="2:11" ht="28.5">
      <c r="B429" s="24" t="s">
        <v>1095</v>
      </c>
      <c r="C429" s="24" t="s">
        <v>1096</v>
      </c>
      <c r="D429" s="25" t="s">
        <v>1097</v>
      </c>
      <c r="E429" s="24" t="s">
        <v>13</v>
      </c>
      <c r="F429" s="24" t="s">
        <v>21</v>
      </c>
      <c r="G429" s="35">
        <v>4</v>
      </c>
      <c r="H429" s="26">
        <v>13.37</v>
      </c>
      <c r="I429" s="26">
        <f t="shared" si="39"/>
        <v>16.71</v>
      </c>
      <c r="J429" s="27">
        <f t="shared" si="44"/>
        <v>66.84</v>
      </c>
      <c r="K429" s="4"/>
    </row>
    <row r="430" spans="2:11" ht="28.5">
      <c r="B430" s="24" t="s">
        <v>1098</v>
      </c>
      <c r="C430" s="24" t="s">
        <v>1099</v>
      </c>
      <c r="D430" s="25" t="s">
        <v>1100</v>
      </c>
      <c r="E430" s="24" t="s">
        <v>13</v>
      </c>
      <c r="F430" s="24" t="s">
        <v>21</v>
      </c>
      <c r="G430" s="35">
        <v>18</v>
      </c>
      <c r="H430" s="26">
        <v>59.89</v>
      </c>
      <c r="I430" s="26">
        <f t="shared" si="39"/>
        <v>74.86</v>
      </c>
      <c r="J430" s="27">
        <f t="shared" si="44"/>
        <v>1347.48</v>
      </c>
      <c r="K430" s="4"/>
    </row>
    <row r="431" spans="2:11" ht="28.5">
      <c r="B431" s="24" t="s">
        <v>1101</v>
      </c>
      <c r="C431" s="24" t="s">
        <v>1102</v>
      </c>
      <c r="D431" s="25" t="s">
        <v>1103</v>
      </c>
      <c r="E431" s="24" t="s">
        <v>13</v>
      </c>
      <c r="F431" s="24" t="s">
        <v>21</v>
      </c>
      <c r="G431" s="35">
        <v>4</v>
      </c>
      <c r="H431" s="26">
        <v>62.83</v>
      </c>
      <c r="I431" s="26">
        <f t="shared" si="39"/>
        <v>78.540000000000006</v>
      </c>
      <c r="J431" s="27">
        <f t="shared" si="44"/>
        <v>314.16000000000003</v>
      </c>
      <c r="K431" s="4"/>
    </row>
    <row r="432" spans="2:11" ht="28.5">
      <c r="B432" s="24" t="s">
        <v>1104</v>
      </c>
      <c r="C432" s="24" t="s">
        <v>1105</v>
      </c>
      <c r="D432" s="25" t="s">
        <v>1106</v>
      </c>
      <c r="E432" s="24" t="s">
        <v>13</v>
      </c>
      <c r="F432" s="24" t="s">
        <v>21</v>
      </c>
      <c r="G432" s="35">
        <v>1</v>
      </c>
      <c r="H432" s="26">
        <v>66.69</v>
      </c>
      <c r="I432" s="26">
        <f t="shared" si="39"/>
        <v>83.36</v>
      </c>
      <c r="J432" s="27">
        <f t="shared" si="44"/>
        <v>83.36</v>
      </c>
      <c r="K432" s="4"/>
    </row>
    <row r="433" spans="2:11" ht="28.5">
      <c r="B433" s="24" t="s">
        <v>1107</v>
      </c>
      <c r="C433" s="24" t="s">
        <v>1108</v>
      </c>
      <c r="D433" s="25" t="s">
        <v>1109</v>
      </c>
      <c r="E433" s="24" t="s">
        <v>13</v>
      </c>
      <c r="F433" s="24" t="s">
        <v>21</v>
      </c>
      <c r="G433" s="35">
        <v>2</v>
      </c>
      <c r="H433" s="26">
        <v>75.849999999999994</v>
      </c>
      <c r="I433" s="26">
        <f t="shared" si="39"/>
        <v>94.81</v>
      </c>
      <c r="J433" s="27">
        <f t="shared" si="44"/>
        <v>189.62</v>
      </c>
      <c r="K433" s="4"/>
    </row>
    <row r="434" spans="2:11" ht="28.5">
      <c r="B434" s="24" t="s">
        <v>1110</v>
      </c>
      <c r="C434" s="24" t="s">
        <v>1111</v>
      </c>
      <c r="D434" s="25" t="s">
        <v>1112</v>
      </c>
      <c r="E434" s="24" t="s">
        <v>13</v>
      </c>
      <c r="F434" s="24" t="s">
        <v>21</v>
      </c>
      <c r="G434" s="35">
        <v>2</v>
      </c>
      <c r="H434" s="26">
        <v>96.24</v>
      </c>
      <c r="I434" s="26">
        <f t="shared" si="39"/>
        <v>120.3</v>
      </c>
      <c r="J434" s="27">
        <f t="shared" si="44"/>
        <v>240.6</v>
      </c>
      <c r="K434" s="4"/>
    </row>
    <row r="435" spans="2:11" ht="28.5">
      <c r="B435" s="24" t="s">
        <v>1113</v>
      </c>
      <c r="C435" s="24" t="s">
        <v>1114</v>
      </c>
      <c r="D435" s="25" t="s">
        <v>1115</v>
      </c>
      <c r="E435" s="24" t="s">
        <v>13</v>
      </c>
      <c r="F435" s="24" t="s">
        <v>21</v>
      </c>
      <c r="G435" s="35">
        <v>8</v>
      </c>
      <c r="H435" s="26">
        <v>155.51</v>
      </c>
      <c r="I435" s="26">
        <f t="shared" si="39"/>
        <v>194.39</v>
      </c>
      <c r="J435" s="27">
        <f t="shared" si="44"/>
        <v>1555.12</v>
      </c>
      <c r="K435" s="4"/>
    </row>
    <row r="436" spans="2:11" ht="28.5">
      <c r="B436" s="24" t="s">
        <v>1116</v>
      </c>
      <c r="C436" s="24" t="s">
        <v>1117</v>
      </c>
      <c r="D436" s="25" t="s">
        <v>1118</v>
      </c>
      <c r="E436" s="24" t="s">
        <v>13</v>
      </c>
      <c r="F436" s="24" t="s">
        <v>21</v>
      </c>
      <c r="G436" s="35">
        <v>2</v>
      </c>
      <c r="H436" s="26">
        <v>1343.54</v>
      </c>
      <c r="I436" s="26">
        <f t="shared" si="39"/>
        <v>1679.43</v>
      </c>
      <c r="J436" s="27">
        <f t="shared" si="44"/>
        <v>3358.86</v>
      </c>
      <c r="K436" s="4"/>
    </row>
    <row r="437" spans="2:11" ht="28.5">
      <c r="B437" s="24" t="s">
        <v>1119</v>
      </c>
      <c r="C437" s="24" t="s">
        <v>1120</v>
      </c>
      <c r="D437" s="25" t="s">
        <v>1121</v>
      </c>
      <c r="E437" s="24" t="s">
        <v>25</v>
      </c>
      <c r="F437" s="24" t="s">
        <v>21</v>
      </c>
      <c r="G437" s="35">
        <v>1</v>
      </c>
      <c r="H437" s="26">
        <v>153.96</v>
      </c>
      <c r="I437" s="26">
        <f t="shared" si="39"/>
        <v>192.45</v>
      </c>
      <c r="J437" s="27">
        <f t="shared" si="44"/>
        <v>192.45</v>
      </c>
      <c r="K437" s="4"/>
    </row>
    <row r="438" spans="2:11" ht="28.5">
      <c r="B438" s="24" t="s">
        <v>1122</v>
      </c>
      <c r="C438" s="24" t="s">
        <v>1123</v>
      </c>
      <c r="D438" s="25" t="s">
        <v>1124</v>
      </c>
      <c r="E438" s="24" t="s">
        <v>25</v>
      </c>
      <c r="F438" s="24" t="s">
        <v>21</v>
      </c>
      <c r="G438" s="35">
        <v>5</v>
      </c>
      <c r="H438" s="26">
        <v>289.54000000000002</v>
      </c>
      <c r="I438" s="26">
        <f t="shared" si="39"/>
        <v>361.93</v>
      </c>
      <c r="J438" s="27">
        <f t="shared" si="44"/>
        <v>1809.65</v>
      </c>
      <c r="K438" s="4"/>
    </row>
    <row r="439" spans="2:11" ht="28.5">
      <c r="B439" s="24" t="s">
        <v>1125</v>
      </c>
      <c r="C439" s="24" t="s">
        <v>1126</v>
      </c>
      <c r="D439" s="25" t="s">
        <v>1127</v>
      </c>
      <c r="E439" s="24" t="s">
        <v>25</v>
      </c>
      <c r="F439" s="24" t="s">
        <v>21</v>
      </c>
      <c r="G439" s="35">
        <v>24</v>
      </c>
      <c r="H439" s="26">
        <v>112.27</v>
      </c>
      <c r="I439" s="26">
        <f t="shared" si="39"/>
        <v>140.34</v>
      </c>
      <c r="J439" s="27">
        <f t="shared" si="44"/>
        <v>3368.16</v>
      </c>
      <c r="K439" s="4"/>
    </row>
    <row r="440" spans="2:11" ht="28.5">
      <c r="B440" s="24" t="s">
        <v>1128</v>
      </c>
      <c r="C440" s="24" t="s">
        <v>1129</v>
      </c>
      <c r="D440" s="25" t="s">
        <v>1130</v>
      </c>
      <c r="E440" s="24" t="s">
        <v>25</v>
      </c>
      <c r="F440" s="24" t="s">
        <v>21</v>
      </c>
      <c r="G440" s="35">
        <v>8</v>
      </c>
      <c r="H440" s="26">
        <v>187.66</v>
      </c>
      <c r="I440" s="26">
        <f t="shared" si="39"/>
        <v>234.58</v>
      </c>
      <c r="J440" s="27">
        <f t="shared" si="44"/>
        <v>1876.64</v>
      </c>
      <c r="K440" s="4"/>
    </row>
    <row r="441" spans="2:11">
      <c r="B441" s="31" t="s">
        <v>1131</v>
      </c>
      <c r="C441" s="286" t="s">
        <v>1132</v>
      </c>
      <c r="D441" s="286"/>
      <c r="E441" s="286"/>
      <c r="F441" s="286"/>
      <c r="G441" s="286"/>
      <c r="H441" s="286"/>
      <c r="I441" s="26"/>
      <c r="J441" s="28">
        <f>SUM(J442:J450)</f>
        <v>33664.020000000004</v>
      </c>
      <c r="K441" s="4"/>
    </row>
    <row r="442" spans="2:11" ht="42.75">
      <c r="B442" s="24" t="s">
        <v>1133</v>
      </c>
      <c r="C442" s="24" t="s">
        <v>1134</v>
      </c>
      <c r="D442" s="25" t="s">
        <v>1135</v>
      </c>
      <c r="E442" s="24" t="s">
        <v>13</v>
      </c>
      <c r="F442" s="24" t="s">
        <v>29</v>
      </c>
      <c r="G442" s="35">
        <v>408.3</v>
      </c>
      <c r="H442" s="26">
        <v>17.559999999999999</v>
      </c>
      <c r="I442" s="26">
        <f t="shared" si="39"/>
        <v>21.95</v>
      </c>
      <c r="J442" s="27">
        <f t="shared" si="44"/>
        <v>8962.19</v>
      </c>
      <c r="K442" s="4"/>
    </row>
    <row r="443" spans="2:11" ht="42.75">
      <c r="B443" s="24" t="s">
        <v>1136</v>
      </c>
      <c r="C443" s="24" t="s">
        <v>1137</v>
      </c>
      <c r="D443" s="25" t="s">
        <v>1138</v>
      </c>
      <c r="E443" s="24" t="s">
        <v>13</v>
      </c>
      <c r="F443" s="24" t="s">
        <v>29</v>
      </c>
      <c r="G443" s="35">
        <v>174.4</v>
      </c>
      <c r="H443" s="26">
        <v>20.5</v>
      </c>
      <c r="I443" s="26">
        <f t="shared" si="39"/>
        <v>25.63</v>
      </c>
      <c r="J443" s="27">
        <f t="shared" si="44"/>
        <v>4469.87</v>
      </c>
      <c r="K443" s="4"/>
    </row>
    <row r="444" spans="2:11" ht="42.75">
      <c r="B444" s="24" t="s">
        <v>1139</v>
      </c>
      <c r="C444" s="24" t="s">
        <v>1140</v>
      </c>
      <c r="D444" s="25" t="s">
        <v>1141</v>
      </c>
      <c r="E444" s="24" t="s">
        <v>13</v>
      </c>
      <c r="F444" s="24" t="s">
        <v>29</v>
      </c>
      <c r="G444" s="35">
        <v>334.9</v>
      </c>
      <c r="H444" s="26">
        <v>19.34</v>
      </c>
      <c r="I444" s="26">
        <f t="shared" si="39"/>
        <v>24.18</v>
      </c>
      <c r="J444" s="27">
        <f t="shared" si="44"/>
        <v>8097.88</v>
      </c>
      <c r="K444" s="4"/>
    </row>
    <row r="445" spans="2:11" ht="42.75">
      <c r="B445" s="24" t="s">
        <v>1142</v>
      </c>
      <c r="C445" s="24" t="s">
        <v>1143</v>
      </c>
      <c r="D445" s="25" t="s">
        <v>1144</v>
      </c>
      <c r="E445" s="24" t="s">
        <v>13</v>
      </c>
      <c r="F445" s="24" t="s">
        <v>29</v>
      </c>
      <c r="G445" s="35">
        <v>10.199999999999999</v>
      </c>
      <c r="H445" s="26">
        <v>28.89</v>
      </c>
      <c r="I445" s="26">
        <f t="shared" si="39"/>
        <v>36.11</v>
      </c>
      <c r="J445" s="27">
        <f t="shared" si="44"/>
        <v>368.32</v>
      </c>
      <c r="K445" s="4"/>
    </row>
    <row r="446" spans="2:11" ht="42.75">
      <c r="B446" s="24" t="s">
        <v>1145</v>
      </c>
      <c r="C446" s="24" t="s">
        <v>1146</v>
      </c>
      <c r="D446" s="25" t="s">
        <v>1147</v>
      </c>
      <c r="E446" s="24" t="s">
        <v>13</v>
      </c>
      <c r="F446" s="24" t="s">
        <v>29</v>
      </c>
      <c r="G446" s="35">
        <v>40</v>
      </c>
      <c r="H446" s="26">
        <v>49.59</v>
      </c>
      <c r="I446" s="26">
        <f t="shared" si="39"/>
        <v>61.99</v>
      </c>
      <c r="J446" s="27">
        <f t="shared" si="44"/>
        <v>2479.6</v>
      </c>
      <c r="K446" s="4"/>
    </row>
    <row r="447" spans="2:11" ht="28.5">
      <c r="B447" s="24" t="s">
        <v>1148</v>
      </c>
      <c r="C447" s="24" t="s">
        <v>1149</v>
      </c>
      <c r="D447" s="25" t="s">
        <v>1150</v>
      </c>
      <c r="E447" s="24" t="s">
        <v>25</v>
      </c>
      <c r="F447" s="24" t="s">
        <v>29</v>
      </c>
      <c r="G447" s="35">
        <v>29.8</v>
      </c>
      <c r="H447" s="26">
        <v>26.99</v>
      </c>
      <c r="I447" s="26">
        <f t="shared" si="39"/>
        <v>33.74</v>
      </c>
      <c r="J447" s="27">
        <f t="shared" si="44"/>
        <v>1005.45</v>
      </c>
      <c r="K447" s="4"/>
    </row>
    <row r="448" spans="2:11" ht="42.75">
      <c r="B448" s="24" t="s">
        <v>1151</v>
      </c>
      <c r="C448" s="24" t="s">
        <v>1152</v>
      </c>
      <c r="D448" s="25" t="s">
        <v>1153</v>
      </c>
      <c r="E448" s="24" t="s">
        <v>13</v>
      </c>
      <c r="F448" s="24" t="s">
        <v>21</v>
      </c>
      <c r="G448" s="35">
        <v>11</v>
      </c>
      <c r="H448" s="26">
        <v>179.69</v>
      </c>
      <c r="I448" s="26">
        <f t="shared" si="39"/>
        <v>224.61</v>
      </c>
      <c r="J448" s="27">
        <f t="shared" si="44"/>
        <v>2470.71</v>
      </c>
      <c r="K448" s="4"/>
    </row>
    <row r="449" spans="2:11" ht="28.5">
      <c r="B449" s="24" t="s">
        <v>1154</v>
      </c>
      <c r="C449" s="24" t="s">
        <v>1155</v>
      </c>
      <c r="D449" s="25" t="s">
        <v>1156</v>
      </c>
      <c r="E449" s="24" t="s">
        <v>13</v>
      </c>
      <c r="F449" s="24" t="s">
        <v>21</v>
      </c>
      <c r="G449" s="35">
        <v>100</v>
      </c>
      <c r="H449" s="26">
        <v>15.88</v>
      </c>
      <c r="I449" s="26">
        <f t="shared" si="39"/>
        <v>19.850000000000001</v>
      </c>
      <c r="J449" s="27">
        <f t="shared" si="44"/>
        <v>1985</v>
      </c>
      <c r="K449" s="4"/>
    </row>
    <row r="450" spans="2:11" ht="42.75">
      <c r="B450" s="24" t="s">
        <v>1157</v>
      </c>
      <c r="C450" s="24" t="s">
        <v>1158</v>
      </c>
      <c r="D450" s="25" t="s">
        <v>1159</v>
      </c>
      <c r="E450" s="24" t="s">
        <v>13</v>
      </c>
      <c r="F450" s="24" t="s">
        <v>21</v>
      </c>
      <c r="G450" s="35">
        <v>170</v>
      </c>
      <c r="H450" s="26">
        <v>18</v>
      </c>
      <c r="I450" s="26">
        <f t="shared" si="39"/>
        <v>22.5</v>
      </c>
      <c r="J450" s="27">
        <f t="shared" si="44"/>
        <v>3825</v>
      </c>
      <c r="K450" s="4"/>
    </row>
    <row r="451" spans="2:11">
      <c r="B451" s="31" t="s">
        <v>1160</v>
      </c>
      <c r="C451" s="286" t="s">
        <v>1161</v>
      </c>
      <c r="D451" s="286"/>
      <c r="E451" s="286"/>
      <c r="F451" s="286"/>
      <c r="G451" s="286"/>
      <c r="H451" s="286"/>
      <c r="I451" s="26"/>
      <c r="J451" s="23">
        <f>SUM(J452:J462)</f>
        <v>177820.41000000003</v>
      </c>
      <c r="K451" s="4"/>
    </row>
    <row r="452" spans="2:11" ht="42.75">
      <c r="B452" s="24" t="s">
        <v>1162</v>
      </c>
      <c r="C452" s="24" t="s">
        <v>1163</v>
      </c>
      <c r="D452" s="25" t="s">
        <v>1164</v>
      </c>
      <c r="E452" s="24" t="s">
        <v>13</v>
      </c>
      <c r="F452" s="24" t="s">
        <v>29</v>
      </c>
      <c r="G452" s="35">
        <v>2858</v>
      </c>
      <c r="H452" s="26">
        <v>4.3</v>
      </c>
      <c r="I452" s="26">
        <f t="shared" si="39"/>
        <v>5.38</v>
      </c>
      <c r="J452" s="27">
        <f t="shared" ref="J452:J462" si="45">ROUND(G452*I452,2)</f>
        <v>15376.04</v>
      </c>
      <c r="K452" s="4"/>
    </row>
    <row r="453" spans="2:11" ht="42.75">
      <c r="B453" s="24" t="s">
        <v>1165</v>
      </c>
      <c r="C453" s="24" t="s">
        <v>1166</v>
      </c>
      <c r="D453" s="25" t="s">
        <v>1167</v>
      </c>
      <c r="E453" s="24" t="s">
        <v>13</v>
      </c>
      <c r="F453" s="24" t="s">
        <v>29</v>
      </c>
      <c r="G453" s="35">
        <v>2309.3000000000002</v>
      </c>
      <c r="H453" s="26">
        <v>6.63</v>
      </c>
      <c r="I453" s="26">
        <f t="shared" si="39"/>
        <v>8.2899999999999991</v>
      </c>
      <c r="J453" s="27">
        <f t="shared" si="45"/>
        <v>19144.099999999999</v>
      </c>
      <c r="K453" s="4"/>
    </row>
    <row r="454" spans="2:11" ht="42.75">
      <c r="B454" s="24" t="s">
        <v>1168</v>
      </c>
      <c r="C454" s="24" t="s">
        <v>1169</v>
      </c>
      <c r="D454" s="25" t="s">
        <v>1170</v>
      </c>
      <c r="E454" s="24" t="s">
        <v>13</v>
      </c>
      <c r="F454" s="24" t="s">
        <v>29</v>
      </c>
      <c r="G454" s="35">
        <v>2412.1</v>
      </c>
      <c r="H454" s="26">
        <v>9.24</v>
      </c>
      <c r="I454" s="26">
        <f t="shared" si="39"/>
        <v>11.55</v>
      </c>
      <c r="J454" s="27">
        <f t="shared" si="45"/>
        <v>27859.759999999998</v>
      </c>
      <c r="K454" s="4"/>
    </row>
    <row r="455" spans="2:11" ht="42.75">
      <c r="B455" s="24" t="s">
        <v>1171</v>
      </c>
      <c r="C455" s="24" t="s">
        <v>1172</v>
      </c>
      <c r="D455" s="25" t="s">
        <v>1173</v>
      </c>
      <c r="E455" s="24" t="s">
        <v>13</v>
      </c>
      <c r="F455" s="24" t="s">
        <v>29</v>
      </c>
      <c r="G455" s="35">
        <v>143.6</v>
      </c>
      <c r="H455" s="26">
        <v>16.55</v>
      </c>
      <c r="I455" s="26">
        <f t="shared" si="39"/>
        <v>20.69</v>
      </c>
      <c r="J455" s="27">
        <f t="shared" si="45"/>
        <v>2971.08</v>
      </c>
      <c r="K455" s="4"/>
    </row>
    <row r="456" spans="2:11" ht="42.75">
      <c r="B456" s="24" t="s">
        <v>1174</v>
      </c>
      <c r="C456" s="24" t="s">
        <v>1175</v>
      </c>
      <c r="D456" s="25" t="s">
        <v>1176</v>
      </c>
      <c r="E456" s="24" t="s">
        <v>13</v>
      </c>
      <c r="F456" s="24" t="s">
        <v>29</v>
      </c>
      <c r="G456" s="35">
        <v>25.1</v>
      </c>
      <c r="H456" s="26">
        <v>23.89</v>
      </c>
      <c r="I456" s="26">
        <f t="shared" si="39"/>
        <v>29.86</v>
      </c>
      <c r="J456" s="27">
        <f t="shared" si="45"/>
        <v>749.49</v>
      </c>
      <c r="K456" s="4"/>
    </row>
    <row r="457" spans="2:11" ht="42.75">
      <c r="B457" s="24" t="s">
        <v>1177</v>
      </c>
      <c r="C457" s="24" t="s">
        <v>1178</v>
      </c>
      <c r="D457" s="25" t="s">
        <v>1179</v>
      </c>
      <c r="E457" s="24" t="s">
        <v>13</v>
      </c>
      <c r="F457" s="24" t="s">
        <v>29</v>
      </c>
      <c r="G457" s="35">
        <v>47.9</v>
      </c>
      <c r="H457" s="26">
        <v>27.47</v>
      </c>
      <c r="I457" s="26">
        <f t="shared" si="39"/>
        <v>34.340000000000003</v>
      </c>
      <c r="J457" s="27">
        <f t="shared" si="45"/>
        <v>1644.89</v>
      </c>
      <c r="K457" s="4"/>
    </row>
    <row r="458" spans="2:11" ht="42.75">
      <c r="B458" s="24" t="s">
        <v>1180</v>
      </c>
      <c r="C458" s="24" t="s">
        <v>1181</v>
      </c>
      <c r="D458" s="25" t="s">
        <v>1182</v>
      </c>
      <c r="E458" s="24" t="s">
        <v>13</v>
      </c>
      <c r="F458" s="24" t="s">
        <v>29</v>
      </c>
      <c r="G458" s="35">
        <v>38.9</v>
      </c>
      <c r="H458" s="26">
        <v>37.97</v>
      </c>
      <c r="I458" s="26">
        <f t="shared" si="39"/>
        <v>47.46</v>
      </c>
      <c r="J458" s="27">
        <f t="shared" si="45"/>
        <v>1846.19</v>
      </c>
      <c r="K458" s="4"/>
    </row>
    <row r="459" spans="2:11" ht="42.75">
      <c r="B459" s="24" t="s">
        <v>1183</v>
      </c>
      <c r="C459" s="24" t="s">
        <v>1184</v>
      </c>
      <c r="D459" s="25" t="s">
        <v>1185</v>
      </c>
      <c r="E459" s="24" t="s">
        <v>13</v>
      </c>
      <c r="F459" s="24" t="s">
        <v>29</v>
      </c>
      <c r="G459" s="35">
        <v>191.4</v>
      </c>
      <c r="H459" s="26">
        <v>55.12</v>
      </c>
      <c r="I459" s="26">
        <f t="shared" si="39"/>
        <v>68.900000000000006</v>
      </c>
      <c r="J459" s="27">
        <f t="shared" si="45"/>
        <v>13187.46</v>
      </c>
      <c r="K459" s="4"/>
    </row>
    <row r="460" spans="2:11" ht="42.75">
      <c r="B460" s="24" t="s">
        <v>1186</v>
      </c>
      <c r="C460" s="24" t="s">
        <v>1187</v>
      </c>
      <c r="D460" s="25" t="s">
        <v>1188</v>
      </c>
      <c r="E460" s="24" t="s">
        <v>13</v>
      </c>
      <c r="F460" s="24" t="s">
        <v>29</v>
      </c>
      <c r="G460" s="35">
        <v>187.2</v>
      </c>
      <c r="H460" s="26">
        <v>76.319999999999993</v>
      </c>
      <c r="I460" s="26">
        <f t="shared" si="39"/>
        <v>95.4</v>
      </c>
      <c r="J460" s="27">
        <f t="shared" si="45"/>
        <v>17858.88</v>
      </c>
      <c r="K460" s="4"/>
    </row>
    <row r="461" spans="2:11" ht="42.75">
      <c r="B461" s="24" t="s">
        <v>1189</v>
      </c>
      <c r="C461" s="24" t="s">
        <v>1190</v>
      </c>
      <c r="D461" s="25" t="s">
        <v>1191</v>
      </c>
      <c r="E461" s="24" t="s">
        <v>13</v>
      </c>
      <c r="F461" s="24" t="s">
        <v>29</v>
      </c>
      <c r="G461" s="35">
        <v>167.8</v>
      </c>
      <c r="H461" s="26">
        <v>128.22999999999999</v>
      </c>
      <c r="I461" s="26">
        <f t="shared" si="39"/>
        <v>160.29</v>
      </c>
      <c r="J461" s="27">
        <f t="shared" si="45"/>
        <v>26896.66</v>
      </c>
      <c r="K461" s="4"/>
    </row>
    <row r="462" spans="2:11" ht="42.75">
      <c r="B462" s="24" t="s">
        <v>1192</v>
      </c>
      <c r="C462" s="24" t="s">
        <v>1193</v>
      </c>
      <c r="D462" s="25" t="s">
        <v>1194</v>
      </c>
      <c r="E462" s="24" t="s">
        <v>13</v>
      </c>
      <c r="F462" s="24" t="s">
        <v>29</v>
      </c>
      <c r="G462" s="35">
        <v>159.80000000000001</v>
      </c>
      <c r="H462" s="26">
        <v>251.74</v>
      </c>
      <c r="I462" s="26">
        <f t="shared" si="39"/>
        <v>314.68</v>
      </c>
      <c r="J462" s="27">
        <f t="shared" si="45"/>
        <v>50285.86</v>
      </c>
      <c r="K462" s="4"/>
    </row>
    <row r="463" spans="2:11">
      <c r="B463" s="31" t="s">
        <v>1195</v>
      </c>
      <c r="C463" s="286" t="s">
        <v>1196</v>
      </c>
      <c r="D463" s="286"/>
      <c r="E463" s="286"/>
      <c r="F463" s="286"/>
      <c r="G463" s="286"/>
      <c r="H463" s="286"/>
      <c r="I463" s="26"/>
      <c r="J463" s="23">
        <f>SUM(J464:J465)</f>
        <v>20162.629999999997</v>
      </c>
      <c r="K463" s="4"/>
    </row>
    <row r="464" spans="2:11" ht="42.75">
      <c r="B464" s="24" t="s">
        <v>1197</v>
      </c>
      <c r="C464" s="24" t="s">
        <v>1198</v>
      </c>
      <c r="D464" s="25" t="s">
        <v>1199</v>
      </c>
      <c r="E464" s="24" t="s">
        <v>25</v>
      </c>
      <c r="F464" s="24" t="s">
        <v>29</v>
      </c>
      <c r="G464" s="35">
        <v>75.2</v>
      </c>
      <c r="H464" s="26">
        <v>192.46</v>
      </c>
      <c r="I464" s="26">
        <f t="shared" si="39"/>
        <v>240.58</v>
      </c>
      <c r="J464" s="27">
        <f t="shared" ref="J464:J465" si="46">ROUND(G464*I464,2)</f>
        <v>18091.62</v>
      </c>
      <c r="K464" s="4"/>
    </row>
    <row r="465" spans="2:11" ht="42.75">
      <c r="B465" s="24" t="s">
        <v>1200</v>
      </c>
      <c r="C465" s="24" t="s">
        <v>1201</v>
      </c>
      <c r="D465" s="25" t="s">
        <v>1202</v>
      </c>
      <c r="E465" s="24" t="s">
        <v>13</v>
      </c>
      <c r="F465" s="24" t="s">
        <v>29</v>
      </c>
      <c r="G465" s="35">
        <v>75.2</v>
      </c>
      <c r="H465" s="26">
        <v>22.03</v>
      </c>
      <c r="I465" s="26">
        <f t="shared" ref="I465:I528" si="47">ROUND(1.25*H465,2)</f>
        <v>27.54</v>
      </c>
      <c r="J465" s="27">
        <f t="shared" si="46"/>
        <v>2071.0100000000002</v>
      </c>
      <c r="K465" s="4"/>
    </row>
    <row r="466" spans="2:11">
      <c r="B466" s="31" t="s">
        <v>1203</v>
      </c>
      <c r="C466" s="286" t="s">
        <v>1204</v>
      </c>
      <c r="D466" s="286"/>
      <c r="E466" s="286"/>
      <c r="F466" s="286"/>
      <c r="G466" s="286"/>
      <c r="H466" s="286"/>
      <c r="I466" s="26"/>
      <c r="J466" s="23">
        <f>SUM(J467:J480)</f>
        <v>51233.45</v>
      </c>
      <c r="K466" s="4"/>
    </row>
    <row r="467" spans="2:11" ht="28.5">
      <c r="B467" s="24" t="s">
        <v>1205</v>
      </c>
      <c r="C467" s="24" t="s">
        <v>1206</v>
      </c>
      <c r="D467" s="25" t="s">
        <v>1207</v>
      </c>
      <c r="E467" s="24" t="s">
        <v>13</v>
      </c>
      <c r="F467" s="24" t="s">
        <v>21</v>
      </c>
      <c r="G467" s="35">
        <v>95</v>
      </c>
      <c r="H467" s="26">
        <v>30.35</v>
      </c>
      <c r="I467" s="26">
        <f t="shared" si="47"/>
        <v>37.94</v>
      </c>
      <c r="J467" s="27">
        <f t="shared" ref="J467:J480" si="48">ROUND(G467*I467,2)</f>
        <v>3604.3</v>
      </c>
      <c r="K467" s="4"/>
    </row>
    <row r="468" spans="2:11" ht="28.5">
      <c r="B468" s="24" t="s">
        <v>1208</v>
      </c>
      <c r="C468" s="24" t="s">
        <v>1209</v>
      </c>
      <c r="D468" s="25" t="s">
        <v>1210</v>
      </c>
      <c r="E468" s="24" t="s">
        <v>13</v>
      </c>
      <c r="F468" s="24" t="s">
        <v>21</v>
      </c>
      <c r="G468" s="35">
        <v>23</v>
      </c>
      <c r="H468" s="26">
        <v>32.450000000000003</v>
      </c>
      <c r="I468" s="26">
        <f t="shared" si="47"/>
        <v>40.56</v>
      </c>
      <c r="J468" s="27">
        <f t="shared" si="48"/>
        <v>932.88</v>
      </c>
      <c r="K468" s="4"/>
    </row>
    <row r="469" spans="2:11" ht="42.75">
      <c r="B469" s="24" t="s">
        <v>1211</v>
      </c>
      <c r="C469" s="24" t="s">
        <v>1212</v>
      </c>
      <c r="D469" s="25" t="s">
        <v>1213</v>
      </c>
      <c r="E469" s="24" t="s">
        <v>13</v>
      </c>
      <c r="F469" s="24" t="s">
        <v>21</v>
      </c>
      <c r="G469" s="35">
        <v>34</v>
      </c>
      <c r="H469" s="26">
        <v>55.55</v>
      </c>
      <c r="I469" s="26">
        <f t="shared" si="47"/>
        <v>69.44</v>
      </c>
      <c r="J469" s="27">
        <f t="shared" si="48"/>
        <v>2360.96</v>
      </c>
      <c r="K469" s="4"/>
    </row>
    <row r="470" spans="2:11" ht="28.5">
      <c r="B470" s="24" t="s">
        <v>1214</v>
      </c>
      <c r="C470" s="24" t="s">
        <v>1215</v>
      </c>
      <c r="D470" s="25" t="s">
        <v>1216</v>
      </c>
      <c r="E470" s="24" t="s">
        <v>13</v>
      </c>
      <c r="F470" s="24" t="s">
        <v>21</v>
      </c>
      <c r="G470" s="35">
        <v>3</v>
      </c>
      <c r="H470" s="26">
        <v>35.21</v>
      </c>
      <c r="I470" s="26">
        <f t="shared" si="47"/>
        <v>44.01</v>
      </c>
      <c r="J470" s="27">
        <f t="shared" si="48"/>
        <v>132.03</v>
      </c>
      <c r="K470" s="4"/>
    </row>
    <row r="471" spans="2:11" ht="42.75">
      <c r="B471" s="24" t="s">
        <v>1217</v>
      </c>
      <c r="C471" s="24" t="s">
        <v>1218</v>
      </c>
      <c r="D471" s="25" t="s">
        <v>1219</v>
      </c>
      <c r="E471" s="24" t="s">
        <v>13</v>
      </c>
      <c r="F471" s="24" t="s">
        <v>21</v>
      </c>
      <c r="G471" s="35">
        <v>2</v>
      </c>
      <c r="H471" s="26">
        <v>76.930000000000007</v>
      </c>
      <c r="I471" s="26">
        <f t="shared" si="47"/>
        <v>96.16</v>
      </c>
      <c r="J471" s="27">
        <f t="shared" si="48"/>
        <v>192.32</v>
      </c>
      <c r="K471" s="4"/>
    </row>
    <row r="472" spans="2:11" ht="28.5">
      <c r="B472" s="24" t="s">
        <v>1220</v>
      </c>
      <c r="C472" s="24" t="s">
        <v>1221</v>
      </c>
      <c r="D472" s="25" t="s">
        <v>1222</v>
      </c>
      <c r="E472" s="24" t="s">
        <v>13</v>
      </c>
      <c r="F472" s="24" t="s">
        <v>21</v>
      </c>
      <c r="G472" s="35">
        <v>1</v>
      </c>
      <c r="H472" s="26">
        <v>59.26</v>
      </c>
      <c r="I472" s="26">
        <f t="shared" si="47"/>
        <v>74.08</v>
      </c>
      <c r="J472" s="27">
        <f t="shared" si="48"/>
        <v>74.08</v>
      </c>
      <c r="K472" s="4"/>
    </row>
    <row r="473" spans="2:11" ht="28.5">
      <c r="B473" s="24" t="s">
        <v>1223</v>
      </c>
      <c r="C473" s="24" t="s">
        <v>1224</v>
      </c>
      <c r="D473" s="25" t="s">
        <v>1225</v>
      </c>
      <c r="E473" s="24" t="s">
        <v>25</v>
      </c>
      <c r="F473" s="24" t="s">
        <v>21</v>
      </c>
      <c r="G473" s="35">
        <v>10</v>
      </c>
      <c r="H473" s="26">
        <v>13</v>
      </c>
      <c r="I473" s="26">
        <f t="shared" si="47"/>
        <v>16.25</v>
      </c>
      <c r="J473" s="27">
        <f t="shared" si="48"/>
        <v>162.5</v>
      </c>
      <c r="K473" s="4"/>
    </row>
    <row r="474" spans="2:11" ht="42.75">
      <c r="B474" s="24" t="s">
        <v>1226</v>
      </c>
      <c r="C474" s="24" t="s">
        <v>1227</v>
      </c>
      <c r="D474" s="25" t="s">
        <v>1228</v>
      </c>
      <c r="E474" s="24" t="s">
        <v>13</v>
      </c>
      <c r="F474" s="24" t="s">
        <v>21</v>
      </c>
      <c r="G474" s="35">
        <v>8</v>
      </c>
      <c r="H474" s="26">
        <v>157.57</v>
      </c>
      <c r="I474" s="26">
        <f t="shared" si="47"/>
        <v>196.96</v>
      </c>
      <c r="J474" s="27">
        <f t="shared" si="48"/>
        <v>1575.68</v>
      </c>
      <c r="K474" s="4"/>
    </row>
    <row r="475" spans="2:11" ht="28.5">
      <c r="B475" s="24" t="s">
        <v>1229</v>
      </c>
      <c r="C475" s="24" t="s">
        <v>1230</v>
      </c>
      <c r="D475" s="25" t="s">
        <v>1231</v>
      </c>
      <c r="E475" s="24" t="s">
        <v>25</v>
      </c>
      <c r="F475" s="24" t="s">
        <v>21</v>
      </c>
      <c r="G475" s="35">
        <v>11</v>
      </c>
      <c r="H475" s="26">
        <v>288</v>
      </c>
      <c r="I475" s="26">
        <f t="shared" si="47"/>
        <v>360</v>
      </c>
      <c r="J475" s="27">
        <f t="shared" si="48"/>
        <v>3960</v>
      </c>
      <c r="K475" s="4"/>
    </row>
    <row r="476" spans="2:11" ht="28.5">
      <c r="B476" s="24" t="s">
        <v>1232</v>
      </c>
      <c r="C476" s="24" t="s">
        <v>1233</v>
      </c>
      <c r="D476" s="25" t="s">
        <v>1234</v>
      </c>
      <c r="E476" s="24" t="s">
        <v>25</v>
      </c>
      <c r="F476" s="24" t="s">
        <v>21</v>
      </c>
      <c r="G476" s="35">
        <v>81</v>
      </c>
      <c r="H476" s="26">
        <v>315.48</v>
      </c>
      <c r="I476" s="26">
        <f t="shared" si="47"/>
        <v>394.35</v>
      </c>
      <c r="J476" s="27">
        <f t="shared" si="48"/>
        <v>31942.35</v>
      </c>
      <c r="K476" s="4"/>
    </row>
    <row r="477" spans="2:11" ht="42.75">
      <c r="B477" s="24" t="s">
        <v>1235</v>
      </c>
      <c r="C477" s="24" t="s">
        <v>1236</v>
      </c>
      <c r="D477" s="25" t="s">
        <v>1237</v>
      </c>
      <c r="E477" s="24" t="s">
        <v>13</v>
      </c>
      <c r="F477" s="24" t="s">
        <v>21</v>
      </c>
      <c r="G477" s="35">
        <v>9</v>
      </c>
      <c r="H477" s="26">
        <v>414.62</v>
      </c>
      <c r="I477" s="26">
        <f t="shared" si="47"/>
        <v>518.28</v>
      </c>
      <c r="J477" s="27">
        <f t="shared" si="48"/>
        <v>4664.5200000000004</v>
      </c>
      <c r="K477" s="4"/>
    </row>
    <row r="478" spans="2:11" ht="28.5">
      <c r="B478" s="24" t="s">
        <v>1238</v>
      </c>
      <c r="C478" s="24" t="s">
        <v>1239</v>
      </c>
      <c r="D478" s="25" t="s">
        <v>1240</v>
      </c>
      <c r="E478" s="24" t="s">
        <v>13</v>
      </c>
      <c r="F478" s="24" t="s">
        <v>21</v>
      </c>
      <c r="G478" s="35">
        <v>4</v>
      </c>
      <c r="H478" s="26">
        <v>56.59</v>
      </c>
      <c r="I478" s="26">
        <f t="shared" si="47"/>
        <v>70.739999999999995</v>
      </c>
      <c r="J478" s="27">
        <f t="shared" si="48"/>
        <v>282.95999999999998</v>
      </c>
      <c r="K478" s="4"/>
    </row>
    <row r="479" spans="2:11" ht="28.5">
      <c r="B479" s="24" t="s">
        <v>1241</v>
      </c>
      <c r="C479" s="24" t="s">
        <v>1242</v>
      </c>
      <c r="D479" s="25" t="s">
        <v>1243</v>
      </c>
      <c r="E479" s="24" t="s">
        <v>13</v>
      </c>
      <c r="F479" s="24" t="s">
        <v>21</v>
      </c>
      <c r="G479" s="35">
        <v>1</v>
      </c>
      <c r="H479" s="26">
        <v>109.43</v>
      </c>
      <c r="I479" s="26">
        <f t="shared" si="47"/>
        <v>136.79</v>
      </c>
      <c r="J479" s="27">
        <f t="shared" si="48"/>
        <v>136.79</v>
      </c>
      <c r="K479" s="4"/>
    </row>
    <row r="480" spans="2:11" ht="42.75">
      <c r="B480" s="24" t="s">
        <v>1244</v>
      </c>
      <c r="C480" s="24" t="s">
        <v>1245</v>
      </c>
      <c r="D480" s="25" t="s">
        <v>1246</v>
      </c>
      <c r="E480" s="24" t="s">
        <v>13</v>
      </c>
      <c r="F480" s="24" t="s">
        <v>21</v>
      </c>
      <c r="G480" s="35">
        <v>8</v>
      </c>
      <c r="H480" s="26">
        <v>121.21</v>
      </c>
      <c r="I480" s="26">
        <f t="shared" si="47"/>
        <v>151.51</v>
      </c>
      <c r="J480" s="27">
        <f t="shared" si="48"/>
        <v>1212.08</v>
      </c>
      <c r="K480" s="4"/>
    </row>
    <row r="481" spans="2:11">
      <c r="B481" s="31" t="s">
        <v>1247</v>
      </c>
      <c r="C481" s="286" t="s">
        <v>1248</v>
      </c>
      <c r="D481" s="286"/>
      <c r="E481" s="286"/>
      <c r="F481" s="286"/>
      <c r="G481" s="286"/>
      <c r="H481" s="286"/>
      <c r="I481" s="26"/>
      <c r="J481" s="23">
        <f>J482+J488</f>
        <v>16451.690000000002</v>
      </c>
      <c r="K481" s="4">
        <f t="shared" ref="K481:K522" si="49">ROUND(1.25*J481,2)</f>
        <v>20564.61</v>
      </c>
    </row>
    <row r="482" spans="2:11">
      <c r="B482" s="31" t="s">
        <v>1249</v>
      </c>
      <c r="C482" s="286" t="s">
        <v>1250</v>
      </c>
      <c r="D482" s="286"/>
      <c r="E482" s="286"/>
      <c r="F482" s="286"/>
      <c r="G482" s="286"/>
      <c r="H482" s="286"/>
      <c r="I482" s="26"/>
      <c r="J482" s="23">
        <f>SUM(J483:J487)</f>
        <v>13585.6</v>
      </c>
      <c r="K482" s="4"/>
    </row>
    <row r="483" spans="2:11" ht="42.75">
      <c r="B483" s="24" t="s">
        <v>1251</v>
      </c>
      <c r="C483" s="24" t="s">
        <v>1252</v>
      </c>
      <c r="D483" s="25" t="s">
        <v>1253</v>
      </c>
      <c r="E483" s="24" t="s">
        <v>13</v>
      </c>
      <c r="F483" s="24" t="s">
        <v>29</v>
      </c>
      <c r="G483" s="35">
        <v>22.6</v>
      </c>
      <c r="H483" s="26">
        <v>4.82</v>
      </c>
      <c r="I483" s="26">
        <f t="shared" si="47"/>
        <v>6.03</v>
      </c>
      <c r="J483" s="27">
        <f t="shared" ref="J483:J487" si="50">ROUND(G483*I483,2)</f>
        <v>136.28</v>
      </c>
      <c r="K483" s="4"/>
    </row>
    <row r="484" spans="2:11" ht="42.75">
      <c r="B484" s="24" t="s">
        <v>1254</v>
      </c>
      <c r="C484" s="24" t="s">
        <v>1255</v>
      </c>
      <c r="D484" s="25" t="s">
        <v>1256</v>
      </c>
      <c r="E484" s="24" t="s">
        <v>13</v>
      </c>
      <c r="F484" s="24" t="s">
        <v>29</v>
      </c>
      <c r="G484" s="35">
        <v>132.4</v>
      </c>
      <c r="H484" s="26">
        <v>7.09</v>
      </c>
      <c r="I484" s="26">
        <f t="shared" si="47"/>
        <v>8.86</v>
      </c>
      <c r="J484" s="27">
        <f t="shared" si="50"/>
        <v>1173.06</v>
      </c>
      <c r="K484" s="4"/>
    </row>
    <row r="485" spans="2:11" ht="57">
      <c r="B485" s="24" t="s">
        <v>1257</v>
      </c>
      <c r="C485" s="24" t="s">
        <v>1258</v>
      </c>
      <c r="D485" s="25" t="s">
        <v>1259</v>
      </c>
      <c r="E485" s="24" t="s">
        <v>13</v>
      </c>
      <c r="F485" s="24" t="s">
        <v>29</v>
      </c>
      <c r="G485" s="35">
        <v>16.899999999999999</v>
      </c>
      <c r="H485" s="26">
        <v>28.58</v>
      </c>
      <c r="I485" s="26">
        <f t="shared" si="47"/>
        <v>35.729999999999997</v>
      </c>
      <c r="J485" s="27">
        <f t="shared" si="50"/>
        <v>603.84</v>
      </c>
      <c r="K485" s="4"/>
    </row>
    <row r="486" spans="2:11" ht="57">
      <c r="B486" s="24" t="s">
        <v>1260</v>
      </c>
      <c r="C486" s="24" t="s">
        <v>1261</v>
      </c>
      <c r="D486" s="25" t="s">
        <v>1262</v>
      </c>
      <c r="E486" s="24" t="s">
        <v>13</v>
      </c>
      <c r="F486" s="24" t="s">
        <v>29</v>
      </c>
      <c r="G486" s="35">
        <v>154.9</v>
      </c>
      <c r="H486" s="26">
        <v>49.99</v>
      </c>
      <c r="I486" s="26">
        <f t="shared" si="47"/>
        <v>62.49</v>
      </c>
      <c r="J486" s="27">
        <f t="shared" si="50"/>
        <v>9679.7000000000007</v>
      </c>
      <c r="K486" s="4"/>
    </row>
    <row r="487" spans="2:11" ht="57">
      <c r="B487" s="24" t="s">
        <v>1263</v>
      </c>
      <c r="C487" s="24" t="s">
        <v>1264</v>
      </c>
      <c r="D487" s="25" t="s">
        <v>1265</v>
      </c>
      <c r="E487" s="24" t="s">
        <v>13</v>
      </c>
      <c r="F487" s="24" t="s">
        <v>21</v>
      </c>
      <c r="G487" s="35">
        <v>138</v>
      </c>
      <c r="H487" s="26">
        <v>11.55</v>
      </c>
      <c r="I487" s="26">
        <f t="shared" si="47"/>
        <v>14.44</v>
      </c>
      <c r="J487" s="27">
        <f t="shared" si="50"/>
        <v>1992.72</v>
      </c>
      <c r="K487" s="4"/>
    </row>
    <row r="488" spans="2:11">
      <c r="B488" s="31" t="s">
        <v>1266</v>
      </c>
      <c r="C488" s="286" t="s">
        <v>1267</v>
      </c>
      <c r="D488" s="286"/>
      <c r="E488" s="286"/>
      <c r="F488" s="286"/>
      <c r="G488" s="286"/>
      <c r="H488" s="286"/>
      <c r="I488" s="26">
        <f t="shared" si="47"/>
        <v>0</v>
      </c>
      <c r="J488" s="23">
        <f>SUM(J489:J492)</f>
        <v>2866.0900000000006</v>
      </c>
      <c r="K488" s="4"/>
    </row>
    <row r="489" spans="2:11" ht="42.75">
      <c r="B489" s="24" t="s">
        <v>1268</v>
      </c>
      <c r="C489" s="24" t="s">
        <v>1269</v>
      </c>
      <c r="D489" s="25" t="s">
        <v>1270</v>
      </c>
      <c r="E489" s="24" t="s">
        <v>13</v>
      </c>
      <c r="F489" s="24" t="s">
        <v>29</v>
      </c>
      <c r="G489" s="35">
        <v>63.9</v>
      </c>
      <c r="H489" s="26">
        <v>27.43</v>
      </c>
      <c r="I489" s="26">
        <f t="shared" si="47"/>
        <v>34.29</v>
      </c>
      <c r="J489" s="27">
        <f t="shared" ref="J489:J492" si="51">ROUND(G489*I489,2)</f>
        <v>2191.13</v>
      </c>
      <c r="K489" s="4"/>
    </row>
    <row r="490" spans="2:11" ht="42.75">
      <c r="B490" s="24" t="s">
        <v>1271</v>
      </c>
      <c r="C490" s="24" t="s">
        <v>1272</v>
      </c>
      <c r="D490" s="25" t="s">
        <v>1273</v>
      </c>
      <c r="E490" s="24" t="s">
        <v>13</v>
      </c>
      <c r="F490" s="24" t="s">
        <v>21</v>
      </c>
      <c r="G490" s="35">
        <v>12</v>
      </c>
      <c r="H490" s="26">
        <v>17.850000000000001</v>
      </c>
      <c r="I490" s="26">
        <f t="shared" si="47"/>
        <v>22.31</v>
      </c>
      <c r="J490" s="27">
        <f t="shared" si="51"/>
        <v>267.72000000000003</v>
      </c>
      <c r="K490" s="4"/>
    </row>
    <row r="491" spans="2:11" ht="42.75">
      <c r="B491" s="24" t="s">
        <v>1274</v>
      </c>
      <c r="C491" s="24" t="s">
        <v>1275</v>
      </c>
      <c r="D491" s="25" t="s">
        <v>1276</v>
      </c>
      <c r="E491" s="24" t="s">
        <v>13</v>
      </c>
      <c r="F491" s="24" t="s">
        <v>21</v>
      </c>
      <c r="G491" s="35">
        <v>14</v>
      </c>
      <c r="H491" s="26">
        <v>17.79</v>
      </c>
      <c r="I491" s="26">
        <f t="shared" si="47"/>
        <v>22.24</v>
      </c>
      <c r="J491" s="27">
        <f t="shared" si="51"/>
        <v>311.36</v>
      </c>
      <c r="K491" s="4"/>
    </row>
    <row r="492" spans="2:11" ht="42.75">
      <c r="B492" s="24" t="s">
        <v>1277</v>
      </c>
      <c r="C492" s="24" t="s">
        <v>1278</v>
      </c>
      <c r="D492" s="25" t="s">
        <v>1279</v>
      </c>
      <c r="E492" s="24" t="s">
        <v>13</v>
      </c>
      <c r="F492" s="24" t="s">
        <v>21</v>
      </c>
      <c r="G492" s="35">
        <v>3</v>
      </c>
      <c r="H492" s="26">
        <v>25.57</v>
      </c>
      <c r="I492" s="26">
        <f t="shared" si="47"/>
        <v>31.96</v>
      </c>
      <c r="J492" s="27">
        <f t="shared" si="51"/>
        <v>95.88</v>
      </c>
      <c r="K492" s="4"/>
    </row>
    <row r="493" spans="2:11">
      <c r="B493" s="31" t="s">
        <v>1280</v>
      </c>
      <c r="C493" s="286" t="s">
        <v>1281</v>
      </c>
      <c r="D493" s="286"/>
      <c r="E493" s="286"/>
      <c r="F493" s="286"/>
      <c r="G493" s="286"/>
      <c r="H493" s="286"/>
      <c r="I493" s="26"/>
      <c r="J493" s="23">
        <f>J494+J502+J505+J509+J516</f>
        <v>39421.700000000004</v>
      </c>
      <c r="K493" s="4">
        <f t="shared" si="49"/>
        <v>49277.13</v>
      </c>
    </row>
    <row r="494" spans="2:11">
      <c r="B494" s="31" t="s">
        <v>1282</v>
      </c>
      <c r="C494" s="286" t="s">
        <v>1283</v>
      </c>
      <c r="D494" s="286"/>
      <c r="E494" s="286"/>
      <c r="F494" s="286"/>
      <c r="G494" s="286"/>
      <c r="H494" s="286"/>
      <c r="I494" s="26"/>
      <c r="J494" s="23">
        <f>SUM(J495:J501)</f>
        <v>13420.43</v>
      </c>
      <c r="K494" s="4"/>
    </row>
    <row r="495" spans="2:11" ht="28.5">
      <c r="B495" s="24" t="s">
        <v>1284</v>
      </c>
      <c r="C495" s="24" t="s">
        <v>1285</v>
      </c>
      <c r="D495" s="25" t="s">
        <v>1286</v>
      </c>
      <c r="E495" s="24" t="s">
        <v>13</v>
      </c>
      <c r="F495" s="24" t="s">
        <v>21</v>
      </c>
      <c r="G495" s="35">
        <v>3</v>
      </c>
      <c r="H495" s="26">
        <v>982.56</v>
      </c>
      <c r="I495" s="26">
        <f t="shared" si="47"/>
        <v>1228.2</v>
      </c>
      <c r="J495" s="27">
        <f t="shared" ref="J495:J501" si="52">ROUND(G495*I495,2)</f>
        <v>3684.6</v>
      </c>
      <c r="K495" s="4"/>
    </row>
    <row r="496" spans="2:11">
      <c r="B496" s="24" t="s">
        <v>1287</v>
      </c>
      <c r="C496" s="24" t="s">
        <v>1288</v>
      </c>
      <c r="D496" s="25" t="s">
        <v>1289</v>
      </c>
      <c r="E496" s="24" t="s">
        <v>25</v>
      </c>
      <c r="F496" s="24" t="s">
        <v>21</v>
      </c>
      <c r="G496" s="35">
        <v>1</v>
      </c>
      <c r="H496" s="26">
        <v>2922.69</v>
      </c>
      <c r="I496" s="26">
        <f t="shared" si="47"/>
        <v>3653.36</v>
      </c>
      <c r="J496" s="27">
        <f t="shared" si="52"/>
        <v>3653.36</v>
      </c>
      <c r="K496" s="4"/>
    </row>
    <row r="497" spans="2:11">
      <c r="B497" s="24" t="s">
        <v>1290</v>
      </c>
      <c r="C497" s="24" t="s">
        <v>1291</v>
      </c>
      <c r="D497" s="25" t="s">
        <v>1292</v>
      </c>
      <c r="E497" s="24" t="s">
        <v>25</v>
      </c>
      <c r="F497" s="24" t="s">
        <v>21</v>
      </c>
      <c r="G497" s="35">
        <v>19</v>
      </c>
      <c r="H497" s="26">
        <v>60.35</v>
      </c>
      <c r="I497" s="26">
        <f t="shared" si="47"/>
        <v>75.44</v>
      </c>
      <c r="J497" s="27">
        <f t="shared" si="52"/>
        <v>1433.36</v>
      </c>
      <c r="K497" s="4"/>
    </row>
    <row r="498" spans="2:11">
      <c r="B498" s="24" t="s">
        <v>1293</v>
      </c>
      <c r="C498" s="24" t="s">
        <v>1294</v>
      </c>
      <c r="D498" s="25" t="s">
        <v>1295</v>
      </c>
      <c r="E498" s="24" t="s">
        <v>25</v>
      </c>
      <c r="F498" s="24" t="s">
        <v>1037</v>
      </c>
      <c r="G498" s="35">
        <v>3</v>
      </c>
      <c r="H498" s="26">
        <v>25.49</v>
      </c>
      <c r="I498" s="26">
        <f t="shared" si="47"/>
        <v>31.86</v>
      </c>
      <c r="J498" s="27">
        <f t="shared" si="52"/>
        <v>95.58</v>
      </c>
      <c r="K498" s="4"/>
    </row>
    <row r="499" spans="2:11">
      <c r="B499" s="24" t="s">
        <v>1296</v>
      </c>
      <c r="C499" s="24" t="s">
        <v>1297</v>
      </c>
      <c r="D499" s="25" t="s">
        <v>1298</v>
      </c>
      <c r="E499" s="24" t="s">
        <v>25</v>
      </c>
      <c r="F499" s="24" t="s">
        <v>21</v>
      </c>
      <c r="G499" s="35">
        <v>2</v>
      </c>
      <c r="H499" s="26">
        <v>178.43</v>
      </c>
      <c r="I499" s="26">
        <f t="shared" si="47"/>
        <v>223.04</v>
      </c>
      <c r="J499" s="27">
        <f t="shared" si="52"/>
        <v>446.08</v>
      </c>
      <c r="K499" s="4"/>
    </row>
    <row r="500" spans="2:11" ht="28.5">
      <c r="B500" s="24" t="s">
        <v>1299</v>
      </c>
      <c r="C500" s="24" t="s">
        <v>1300</v>
      </c>
      <c r="D500" s="25" t="s">
        <v>1301</v>
      </c>
      <c r="E500" s="24" t="s">
        <v>13</v>
      </c>
      <c r="F500" s="24" t="s">
        <v>21</v>
      </c>
      <c r="G500" s="35">
        <v>3</v>
      </c>
      <c r="H500" s="26">
        <v>1053.56</v>
      </c>
      <c r="I500" s="26">
        <f t="shared" si="47"/>
        <v>1316.95</v>
      </c>
      <c r="J500" s="27">
        <f t="shared" si="52"/>
        <v>3950.85</v>
      </c>
      <c r="K500" s="4"/>
    </row>
    <row r="501" spans="2:11">
      <c r="B501" s="24" t="s">
        <v>1302</v>
      </c>
      <c r="C501" s="24" t="s">
        <v>1303</v>
      </c>
      <c r="D501" s="25" t="s">
        <v>1304</v>
      </c>
      <c r="E501" s="24" t="s">
        <v>25</v>
      </c>
      <c r="F501" s="24" t="s">
        <v>21</v>
      </c>
      <c r="G501" s="35">
        <v>4</v>
      </c>
      <c r="H501" s="26">
        <v>31.32</v>
      </c>
      <c r="I501" s="26">
        <f t="shared" si="47"/>
        <v>39.15</v>
      </c>
      <c r="J501" s="27">
        <f t="shared" si="52"/>
        <v>156.6</v>
      </c>
      <c r="K501" s="4"/>
    </row>
    <row r="502" spans="2:11">
      <c r="B502" s="31" t="s">
        <v>1305</v>
      </c>
      <c r="C502" s="286" t="s">
        <v>1306</v>
      </c>
      <c r="D502" s="286"/>
      <c r="E502" s="286"/>
      <c r="F502" s="286"/>
      <c r="G502" s="286"/>
      <c r="H502" s="286"/>
      <c r="I502" s="26"/>
      <c r="J502" s="23">
        <f>J503+J504</f>
        <v>1505.94</v>
      </c>
      <c r="K502" s="4"/>
    </row>
    <row r="503" spans="2:11" ht="42.75">
      <c r="B503" s="24" t="s">
        <v>1307</v>
      </c>
      <c r="C503" s="24" t="s">
        <v>1152</v>
      </c>
      <c r="D503" s="25" t="s">
        <v>1153</v>
      </c>
      <c r="E503" s="24" t="s">
        <v>13</v>
      </c>
      <c r="F503" s="24" t="s">
        <v>21</v>
      </c>
      <c r="G503" s="35">
        <v>4</v>
      </c>
      <c r="H503" s="26">
        <v>179.69</v>
      </c>
      <c r="I503" s="26">
        <f t="shared" si="47"/>
        <v>224.61</v>
      </c>
      <c r="J503" s="27">
        <f t="shared" ref="J503:J504" si="53">ROUND(G503*I503,2)</f>
        <v>898.44</v>
      </c>
      <c r="K503" s="4"/>
    </row>
    <row r="504" spans="2:11" ht="42.75">
      <c r="B504" s="24" t="s">
        <v>1308</v>
      </c>
      <c r="C504" s="24" t="s">
        <v>1158</v>
      </c>
      <c r="D504" s="25" t="s">
        <v>1159</v>
      </c>
      <c r="E504" s="24" t="s">
        <v>13</v>
      </c>
      <c r="F504" s="24" t="s">
        <v>21</v>
      </c>
      <c r="G504" s="35">
        <v>27</v>
      </c>
      <c r="H504" s="26">
        <v>18</v>
      </c>
      <c r="I504" s="26">
        <f t="shared" si="47"/>
        <v>22.5</v>
      </c>
      <c r="J504" s="27">
        <f t="shared" si="53"/>
        <v>607.5</v>
      </c>
      <c r="K504" s="4"/>
    </row>
    <row r="505" spans="2:11">
      <c r="B505" s="31" t="s">
        <v>1309</v>
      </c>
      <c r="C505" s="286" t="s">
        <v>1310</v>
      </c>
      <c r="D505" s="286"/>
      <c r="E505" s="286"/>
      <c r="F505" s="286"/>
      <c r="G505" s="286"/>
      <c r="H505" s="286"/>
      <c r="I505" s="26"/>
      <c r="J505" s="23">
        <f>J506+J507+J508</f>
        <v>1502.96</v>
      </c>
      <c r="K505" s="4"/>
    </row>
    <row r="506" spans="2:11" ht="28.5">
      <c r="B506" s="24" t="s">
        <v>1311</v>
      </c>
      <c r="C506" s="24" t="s">
        <v>1312</v>
      </c>
      <c r="D506" s="25" t="s">
        <v>1313</v>
      </c>
      <c r="E506" s="24" t="s">
        <v>13</v>
      </c>
      <c r="F506" s="24" t="s">
        <v>21</v>
      </c>
      <c r="G506" s="35">
        <v>19</v>
      </c>
      <c r="H506" s="26">
        <v>44.78</v>
      </c>
      <c r="I506" s="26">
        <f t="shared" si="47"/>
        <v>55.98</v>
      </c>
      <c r="J506" s="27">
        <f t="shared" ref="J506:J508" si="54">ROUND(G506*I506,2)</f>
        <v>1063.6199999999999</v>
      </c>
      <c r="K506" s="4"/>
    </row>
    <row r="507" spans="2:11" ht="28.5">
      <c r="B507" s="24" t="s">
        <v>1314</v>
      </c>
      <c r="C507" s="24" t="s">
        <v>1315</v>
      </c>
      <c r="D507" s="25" t="s">
        <v>1316</v>
      </c>
      <c r="E507" s="24" t="s">
        <v>25</v>
      </c>
      <c r="F507" s="24" t="s">
        <v>21</v>
      </c>
      <c r="G507" s="35">
        <v>8</v>
      </c>
      <c r="H507" s="26">
        <v>25.34</v>
      </c>
      <c r="I507" s="26">
        <f t="shared" si="47"/>
        <v>31.68</v>
      </c>
      <c r="J507" s="27">
        <f t="shared" si="54"/>
        <v>253.44</v>
      </c>
      <c r="K507" s="4"/>
    </row>
    <row r="508" spans="2:11">
      <c r="B508" s="24" t="s">
        <v>1317</v>
      </c>
      <c r="C508" s="24" t="s">
        <v>1318</v>
      </c>
      <c r="D508" s="25" t="s">
        <v>1319</v>
      </c>
      <c r="E508" s="24" t="s">
        <v>25</v>
      </c>
      <c r="F508" s="24" t="s">
        <v>21</v>
      </c>
      <c r="G508" s="35">
        <v>10</v>
      </c>
      <c r="H508" s="26">
        <v>14.87</v>
      </c>
      <c r="I508" s="26">
        <f t="shared" si="47"/>
        <v>18.59</v>
      </c>
      <c r="J508" s="27">
        <f t="shared" si="54"/>
        <v>185.9</v>
      </c>
      <c r="K508" s="4"/>
    </row>
    <row r="509" spans="2:11">
      <c r="B509" s="31" t="s">
        <v>1320</v>
      </c>
      <c r="C509" s="286" t="s">
        <v>1321</v>
      </c>
      <c r="D509" s="286"/>
      <c r="E509" s="286"/>
      <c r="F509" s="286"/>
      <c r="G509" s="286"/>
      <c r="H509" s="286"/>
      <c r="I509" s="26"/>
      <c r="J509" s="23">
        <f>SUM(J510:J515)</f>
        <v>14918.25</v>
      </c>
      <c r="K509" s="4"/>
    </row>
    <row r="510" spans="2:11" ht="42.75">
      <c r="B510" s="24" t="s">
        <v>1322</v>
      </c>
      <c r="C510" s="24" t="s">
        <v>1323</v>
      </c>
      <c r="D510" s="25" t="s">
        <v>1324</v>
      </c>
      <c r="E510" s="24" t="s">
        <v>25</v>
      </c>
      <c r="F510" s="24" t="s">
        <v>29</v>
      </c>
      <c r="G510" s="35">
        <v>51.65</v>
      </c>
      <c r="H510" s="26">
        <v>147.19</v>
      </c>
      <c r="I510" s="26">
        <f t="shared" si="47"/>
        <v>183.99</v>
      </c>
      <c r="J510" s="27">
        <f t="shared" ref="J510:J515" si="55">ROUND(G510*I510,2)</f>
        <v>9503.08</v>
      </c>
      <c r="K510" s="4"/>
    </row>
    <row r="511" spans="2:11" ht="42.75">
      <c r="B511" s="24" t="s">
        <v>1325</v>
      </c>
      <c r="C511" s="24" t="s">
        <v>1326</v>
      </c>
      <c r="D511" s="25" t="s">
        <v>1327</v>
      </c>
      <c r="E511" s="24" t="s">
        <v>13</v>
      </c>
      <c r="F511" s="24" t="s">
        <v>29</v>
      </c>
      <c r="G511" s="35">
        <v>15.2</v>
      </c>
      <c r="H511" s="26">
        <v>24.35</v>
      </c>
      <c r="I511" s="26">
        <f t="shared" si="47"/>
        <v>30.44</v>
      </c>
      <c r="J511" s="27">
        <f t="shared" si="55"/>
        <v>462.69</v>
      </c>
      <c r="K511" s="4"/>
    </row>
    <row r="512" spans="2:11" ht="42.75">
      <c r="B512" s="24" t="s">
        <v>1328</v>
      </c>
      <c r="C512" s="24" t="s">
        <v>1329</v>
      </c>
      <c r="D512" s="25" t="s">
        <v>1330</v>
      </c>
      <c r="E512" s="24" t="s">
        <v>13</v>
      </c>
      <c r="F512" s="24" t="s">
        <v>29</v>
      </c>
      <c r="G512" s="35">
        <v>112.05</v>
      </c>
      <c r="H512" s="26">
        <v>19.21</v>
      </c>
      <c r="I512" s="26">
        <f t="shared" si="47"/>
        <v>24.01</v>
      </c>
      <c r="J512" s="27">
        <f t="shared" si="55"/>
        <v>2690.32</v>
      </c>
      <c r="K512" s="4"/>
    </row>
    <row r="513" spans="2:11" ht="42.75">
      <c r="B513" s="24" t="s">
        <v>1331</v>
      </c>
      <c r="C513" s="24" t="s">
        <v>1332</v>
      </c>
      <c r="D513" s="25" t="s">
        <v>1333</v>
      </c>
      <c r="E513" s="24" t="s">
        <v>13</v>
      </c>
      <c r="F513" s="24" t="s">
        <v>29</v>
      </c>
      <c r="G513" s="35">
        <v>4.8</v>
      </c>
      <c r="H513" s="26">
        <v>19.670000000000002</v>
      </c>
      <c r="I513" s="26">
        <f t="shared" si="47"/>
        <v>24.59</v>
      </c>
      <c r="J513" s="27">
        <f t="shared" si="55"/>
        <v>118.03</v>
      </c>
      <c r="K513" s="4"/>
    </row>
    <row r="514" spans="2:11" ht="28.5">
      <c r="B514" s="24" t="s">
        <v>1334</v>
      </c>
      <c r="C514" s="24" t="s">
        <v>1335</v>
      </c>
      <c r="D514" s="25" t="s">
        <v>1336</v>
      </c>
      <c r="E514" s="24" t="s">
        <v>25</v>
      </c>
      <c r="F514" s="24" t="s">
        <v>5</v>
      </c>
      <c r="G514" s="35">
        <v>4</v>
      </c>
      <c r="H514" s="26">
        <v>16.59</v>
      </c>
      <c r="I514" s="26">
        <f t="shared" si="47"/>
        <v>20.74</v>
      </c>
      <c r="J514" s="27">
        <f t="shared" si="55"/>
        <v>82.96</v>
      </c>
      <c r="K514" s="4"/>
    </row>
    <row r="515" spans="2:11" ht="28.5">
      <c r="B515" s="24" t="s">
        <v>1337</v>
      </c>
      <c r="C515" s="24" t="s">
        <v>1338</v>
      </c>
      <c r="D515" s="25" t="s">
        <v>1339</v>
      </c>
      <c r="E515" s="24" t="s">
        <v>25</v>
      </c>
      <c r="F515" s="24" t="s">
        <v>29</v>
      </c>
      <c r="G515" s="35">
        <v>55.2</v>
      </c>
      <c r="H515" s="26">
        <v>29.87</v>
      </c>
      <c r="I515" s="26">
        <f t="shared" si="47"/>
        <v>37.340000000000003</v>
      </c>
      <c r="J515" s="27">
        <f t="shared" si="55"/>
        <v>2061.17</v>
      </c>
      <c r="K515" s="4"/>
    </row>
    <row r="516" spans="2:11">
      <c r="B516" s="31" t="s">
        <v>1340</v>
      </c>
      <c r="C516" s="286" t="s">
        <v>1341</v>
      </c>
      <c r="D516" s="286"/>
      <c r="E516" s="286"/>
      <c r="F516" s="286"/>
      <c r="G516" s="286"/>
      <c r="H516" s="286"/>
      <c r="I516" s="26"/>
      <c r="J516" s="23">
        <f>J517+J518</f>
        <v>8074.12</v>
      </c>
      <c r="K516" s="4"/>
    </row>
    <row r="517" spans="2:11" ht="28.5">
      <c r="B517" s="24" t="s">
        <v>1342</v>
      </c>
      <c r="C517" s="24" t="s">
        <v>1343</v>
      </c>
      <c r="D517" s="25" t="s">
        <v>1344</v>
      </c>
      <c r="E517" s="24" t="s">
        <v>13</v>
      </c>
      <c r="F517" s="24" t="s">
        <v>29</v>
      </c>
      <c r="G517" s="35">
        <v>579</v>
      </c>
      <c r="H517" s="26">
        <v>10.02</v>
      </c>
      <c r="I517" s="26">
        <f t="shared" si="47"/>
        <v>12.53</v>
      </c>
      <c r="J517" s="27">
        <f t="shared" ref="J517:J518" si="56">ROUND(G517*I517,2)</f>
        <v>7254.87</v>
      </c>
      <c r="K517" s="4"/>
    </row>
    <row r="518" spans="2:11" ht="28.5">
      <c r="B518" s="24" t="s">
        <v>1345</v>
      </c>
      <c r="C518" s="24" t="s">
        <v>1346</v>
      </c>
      <c r="D518" s="25" t="s">
        <v>1347</v>
      </c>
      <c r="E518" s="24" t="s">
        <v>13</v>
      </c>
      <c r="F518" s="24" t="s">
        <v>29</v>
      </c>
      <c r="G518" s="35">
        <v>113</v>
      </c>
      <c r="H518" s="26">
        <v>5.8</v>
      </c>
      <c r="I518" s="26">
        <f t="shared" si="47"/>
        <v>7.25</v>
      </c>
      <c r="J518" s="27">
        <f t="shared" si="56"/>
        <v>819.25</v>
      </c>
      <c r="K518" s="4"/>
    </row>
    <row r="519" spans="2:11">
      <c r="B519" s="31" t="s">
        <v>1348</v>
      </c>
      <c r="C519" s="286" t="s">
        <v>1349</v>
      </c>
      <c r="D519" s="286"/>
      <c r="E519" s="286"/>
      <c r="F519" s="286"/>
      <c r="G519" s="286"/>
      <c r="H519" s="286"/>
      <c r="I519" s="26">
        <f t="shared" si="47"/>
        <v>0</v>
      </c>
      <c r="J519" s="23">
        <f>J520+J521</f>
        <v>11824.07</v>
      </c>
      <c r="K519" s="4">
        <f t="shared" si="49"/>
        <v>14780.09</v>
      </c>
    </row>
    <row r="520" spans="2:11">
      <c r="B520" s="24" t="s">
        <v>1350</v>
      </c>
      <c r="C520" s="24" t="s">
        <v>1351</v>
      </c>
      <c r="D520" s="25" t="s">
        <v>1352</v>
      </c>
      <c r="E520" s="24" t="s">
        <v>25</v>
      </c>
      <c r="F520" s="24" t="s">
        <v>29</v>
      </c>
      <c r="G520" s="35">
        <v>4</v>
      </c>
      <c r="H520" s="26">
        <v>109.49</v>
      </c>
      <c r="I520" s="26">
        <f t="shared" si="47"/>
        <v>136.86000000000001</v>
      </c>
      <c r="J520" s="27">
        <f t="shared" ref="J520:J521" si="57">ROUND(G520*I520,2)</f>
        <v>547.44000000000005</v>
      </c>
      <c r="K520" s="4"/>
    </row>
    <row r="521" spans="2:11">
      <c r="B521" s="24" t="s">
        <v>1353</v>
      </c>
      <c r="C521" s="24" t="s">
        <v>1354</v>
      </c>
      <c r="D521" s="25" t="s">
        <v>1355</v>
      </c>
      <c r="E521" s="24" t="s">
        <v>25</v>
      </c>
      <c r="F521" s="24" t="s">
        <v>1037</v>
      </c>
      <c r="G521" s="35">
        <v>1</v>
      </c>
      <c r="H521" s="26">
        <v>9021.2999999999993</v>
      </c>
      <c r="I521" s="26">
        <f t="shared" si="47"/>
        <v>11276.63</v>
      </c>
      <c r="J521" s="27">
        <f t="shared" si="57"/>
        <v>11276.63</v>
      </c>
      <c r="K521" s="4"/>
    </row>
    <row r="522" spans="2:11">
      <c r="B522" s="31" t="s">
        <v>1356</v>
      </c>
      <c r="C522" s="286" t="s">
        <v>1357</v>
      </c>
      <c r="D522" s="286"/>
      <c r="E522" s="286"/>
      <c r="F522" s="286"/>
      <c r="G522" s="286"/>
      <c r="H522" s="286"/>
      <c r="I522" s="26">
        <f t="shared" si="47"/>
        <v>0</v>
      </c>
      <c r="J522" s="23">
        <f>SUM(J523:J537)</f>
        <v>52901.91</v>
      </c>
      <c r="K522" s="4">
        <f t="shared" si="49"/>
        <v>66127.39</v>
      </c>
    </row>
    <row r="523" spans="2:11" ht="28.5">
      <c r="B523" s="24" t="s">
        <v>1358</v>
      </c>
      <c r="C523" s="24" t="s">
        <v>1359</v>
      </c>
      <c r="D523" s="25" t="s">
        <v>1360</v>
      </c>
      <c r="E523" s="24" t="s">
        <v>13</v>
      </c>
      <c r="F523" s="24" t="s">
        <v>21</v>
      </c>
      <c r="G523" s="35">
        <v>1</v>
      </c>
      <c r="H523" s="26">
        <v>168.5</v>
      </c>
      <c r="I523" s="26">
        <f t="shared" si="47"/>
        <v>210.63</v>
      </c>
      <c r="J523" s="27">
        <f t="shared" ref="J523:J537" si="58">ROUND(G523*I523,2)</f>
        <v>210.63</v>
      </c>
      <c r="K523" s="4"/>
    </row>
    <row r="524" spans="2:11" ht="28.5">
      <c r="B524" s="24" t="s">
        <v>1361</v>
      </c>
      <c r="C524" s="24" t="s">
        <v>1362</v>
      </c>
      <c r="D524" s="25" t="s">
        <v>1363</v>
      </c>
      <c r="E524" s="24" t="s">
        <v>13</v>
      </c>
      <c r="F524" s="24" t="s">
        <v>86</v>
      </c>
      <c r="G524" s="35">
        <v>45</v>
      </c>
      <c r="H524" s="26">
        <v>11.98</v>
      </c>
      <c r="I524" s="26">
        <f t="shared" si="47"/>
        <v>14.98</v>
      </c>
      <c r="J524" s="27">
        <f t="shared" si="58"/>
        <v>674.1</v>
      </c>
      <c r="K524" s="4"/>
    </row>
    <row r="525" spans="2:11" ht="28.5">
      <c r="B525" s="24" t="s">
        <v>1364</v>
      </c>
      <c r="C525" s="24" t="s">
        <v>1365</v>
      </c>
      <c r="D525" s="25" t="s">
        <v>1366</v>
      </c>
      <c r="E525" s="24" t="s">
        <v>13</v>
      </c>
      <c r="F525" s="24" t="s">
        <v>21</v>
      </c>
      <c r="G525" s="35">
        <v>11</v>
      </c>
      <c r="H525" s="26">
        <v>22.17</v>
      </c>
      <c r="I525" s="26">
        <f t="shared" si="47"/>
        <v>27.71</v>
      </c>
      <c r="J525" s="27">
        <f t="shared" si="58"/>
        <v>304.81</v>
      </c>
      <c r="K525" s="4"/>
    </row>
    <row r="526" spans="2:11" ht="28.5">
      <c r="B526" s="24" t="s">
        <v>1367</v>
      </c>
      <c r="C526" s="24" t="s">
        <v>1368</v>
      </c>
      <c r="D526" s="25" t="s">
        <v>1369</v>
      </c>
      <c r="E526" s="24" t="s">
        <v>13</v>
      </c>
      <c r="F526" s="24" t="s">
        <v>21</v>
      </c>
      <c r="G526" s="35">
        <v>4</v>
      </c>
      <c r="H526" s="26">
        <v>27.41</v>
      </c>
      <c r="I526" s="26">
        <f t="shared" si="47"/>
        <v>34.26</v>
      </c>
      <c r="J526" s="27">
        <f t="shared" si="58"/>
        <v>137.04</v>
      </c>
      <c r="K526" s="4"/>
    </row>
    <row r="527" spans="2:11">
      <c r="B527" s="24" t="s">
        <v>1370</v>
      </c>
      <c r="C527" s="24" t="s">
        <v>1371</v>
      </c>
      <c r="D527" s="25" t="s">
        <v>1372</v>
      </c>
      <c r="E527" s="24" t="s">
        <v>25</v>
      </c>
      <c r="F527" s="24" t="s">
        <v>21</v>
      </c>
      <c r="G527" s="35">
        <v>1</v>
      </c>
      <c r="H527" s="26">
        <v>404.13</v>
      </c>
      <c r="I527" s="26">
        <f t="shared" si="47"/>
        <v>505.16</v>
      </c>
      <c r="J527" s="27">
        <f t="shared" si="58"/>
        <v>505.16</v>
      </c>
      <c r="K527" s="4"/>
    </row>
    <row r="528" spans="2:11" ht="42.75">
      <c r="B528" s="24" t="s">
        <v>1373</v>
      </c>
      <c r="C528" s="24" t="s">
        <v>1374</v>
      </c>
      <c r="D528" s="25" t="s">
        <v>1375</v>
      </c>
      <c r="E528" s="24" t="s">
        <v>13</v>
      </c>
      <c r="F528" s="24" t="s">
        <v>21</v>
      </c>
      <c r="G528" s="35">
        <v>33</v>
      </c>
      <c r="H528" s="26">
        <v>27.69</v>
      </c>
      <c r="I528" s="26">
        <f t="shared" si="47"/>
        <v>34.61</v>
      </c>
      <c r="J528" s="27">
        <f t="shared" si="58"/>
        <v>1142.1300000000001</v>
      </c>
      <c r="K528" s="4"/>
    </row>
    <row r="529" spans="2:11">
      <c r="B529" s="24" t="s">
        <v>1376</v>
      </c>
      <c r="C529" s="24" t="s">
        <v>1377</v>
      </c>
      <c r="D529" s="25" t="s">
        <v>1378</v>
      </c>
      <c r="E529" s="24" t="s">
        <v>25</v>
      </c>
      <c r="F529" s="24" t="s">
        <v>21</v>
      </c>
      <c r="G529" s="35">
        <v>1</v>
      </c>
      <c r="H529" s="26">
        <v>339.81</v>
      </c>
      <c r="I529" s="26">
        <f t="shared" ref="I529:I550" si="59">ROUND(1.25*H529,2)</f>
        <v>424.76</v>
      </c>
      <c r="J529" s="27">
        <f t="shared" si="58"/>
        <v>424.76</v>
      </c>
      <c r="K529" s="4"/>
    </row>
    <row r="530" spans="2:11" ht="28.5">
      <c r="B530" s="24" t="s">
        <v>1379</v>
      </c>
      <c r="C530" s="24" t="s">
        <v>1380</v>
      </c>
      <c r="D530" s="25" t="s">
        <v>1381</v>
      </c>
      <c r="E530" s="24" t="s">
        <v>13</v>
      </c>
      <c r="F530" s="24" t="s">
        <v>53</v>
      </c>
      <c r="G530" s="35">
        <v>26.18</v>
      </c>
      <c r="H530" s="26">
        <v>86.16</v>
      </c>
      <c r="I530" s="26">
        <f t="shared" si="59"/>
        <v>107.7</v>
      </c>
      <c r="J530" s="27">
        <f t="shared" si="58"/>
        <v>2819.59</v>
      </c>
      <c r="K530" s="4"/>
    </row>
    <row r="531" spans="2:11" ht="28.5">
      <c r="B531" s="24" t="s">
        <v>1382</v>
      </c>
      <c r="C531" s="24" t="s">
        <v>1383</v>
      </c>
      <c r="D531" s="25" t="s">
        <v>1384</v>
      </c>
      <c r="E531" s="24" t="s">
        <v>13</v>
      </c>
      <c r="F531" s="24" t="s">
        <v>53</v>
      </c>
      <c r="G531" s="35">
        <v>26.18</v>
      </c>
      <c r="H531" s="26">
        <v>25.76</v>
      </c>
      <c r="I531" s="26">
        <f t="shared" si="59"/>
        <v>32.200000000000003</v>
      </c>
      <c r="J531" s="27">
        <f t="shared" si="58"/>
        <v>843</v>
      </c>
      <c r="K531" s="4"/>
    </row>
    <row r="532" spans="2:11" ht="28.5">
      <c r="B532" s="24" t="s">
        <v>1385</v>
      </c>
      <c r="C532" s="24" t="s">
        <v>1386</v>
      </c>
      <c r="D532" s="25" t="s">
        <v>1387</v>
      </c>
      <c r="E532" s="24" t="s">
        <v>13</v>
      </c>
      <c r="F532" s="24" t="s">
        <v>21</v>
      </c>
      <c r="G532" s="35">
        <v>11</v>
      </c>
      <c r="H532" s="26">
        <v>80.03</v>
      </c>
      <c r="I532" s="26">
        <f t="shared" si="59"/>
        <v>100.04</v>
      </c>
      <c r="J532" s="27">
        <f t="shared" si="58"/>
        <v>1100.44</v>
      </c>
      <c r="K532" s="4"/>
    </row>
    <row r="533" spans="2:11" ht="28.5">
      <c r="B533" s="24" t="s">
        <v>1388</v>
      </c>
      <c r="C533" s="24" t="s">
        <v>1389</v>
      </c>
      <c r="D533" s="25" t="s">
        <v>1390</v>
      </c>
      <c r="E533" s="24" t="s">
        <v>13</v>
      </c>
      <c r="F533" s="24" t="s">
        <v>29</v>
      </c>
      <c r="G533" s="35">
        <v>287</v>
      </c>
      <c r="H533" s="26">
        <v>69.790000000000006</v>
      </c>
      <c r="I533" s="26">
        <f t="shared" si="59"/>
        <v>87.24</v>
      </c>
      <c r="J533" s="27">
        <f t="shared" si="58"/>
        <v>25037.88</v>
      </c>
      <c r="K533" s="4"/>
    </row>
    <row r="534" spans="2:11" ht="28.5">
      <c r="B534" s="24" t="s">
        <v>1391</v>
      </c>
      <c r="C534" s="24" t="s">
        <v>1392</v>
      </c>
      <c r="D534" s="25" t="s">
        <v>1393</v>
      </c>
      <c r="E534" s="24" t="s">
        <v>13</v>
      </c>
      <c r="F534" s="24" t="s">
        <v>29</v>
      </c>
      <c r="G534" s="35">
        <v>174.5</v>
      </c>
      <c r="H534" s="26">
        <v>57</v>
      </c>
      <c r="I534" s="26">
        <f t="shared" si="59"/>
        <v>71.25</v>
      </c>
      <c r="J534" s="27">
        <f t="shared" si="58"/>
        <v>12433.13</v>
      </c>
      <c r="K534" s="4"/>
    </row>
    <row r="535" spans="2:11" ht="28.5">
      <c r="B535" s="24" t="s">
        <v>1394</v>
      </c>
      <c r="C535" s="24" t="s">
        <v>1395</v>
      </c>
      <c r="D535" s="25" t="s">
        <v>1396</v>
      </c>
      <c r="E535" s="24" t="s">
        <v>13</v>
      </c>
      <c r="F535" s="24" t="s">
        <v>21</v>
      </c>
      <c r="G535" s="35">
        <v>11</v>
      </c>
      <c r="H535" s="26">
        <v>58.34</v>
      </c>
      <c r="I535" s="26">
        <f t="shared" si="59"/>
        <v>72.930000000000007</v>
      </c>
      <c r="J535" s="27">
        <f t="shared" si="58"/>
        <v>802.23</v>
      </c>
      <c r="K535" s="4"/>
    </row>
    <row r="536" spans="2:11">
      <c r="B536" s="24" t="s">
        <v>1397</v>
      </c>
      <c r="C536" s="24" t="s">
        <v>1318</v>
      </c>
      <c r="D536" s="25" t="s">
        <v>1319</v>
      </c>
      <c r="E536" s="24" t="s">
        <v>25</v>
      </c>
      <c r="F536" s="24" t="s">
        <v>21</v>
      </c>
      <c r="G536" s="35">
        <v>251</v>
      </c>
      <c r="H536" s="26">
        <v>14.87</v>
      </c>
      <c r="I536" s="26">
        <f t="shared" si="59"/>
        <v>18.59</v>
      </c>
      <c r="J536" s="27">
        <f t="shared" si="58"/>
        <v>4666.09</v>
      </c>
      <c r="K536" s="4"/>
    </row>
    <row r="537" spans="2:11" ht="28.5">
      <c r="B537" s="24" t="s">
        <v>1398</v>
      </c>
      <c r="C537" s="24" t="s">
        <v>1399</v>
      </c>
      <c r="D537" s="25" t="s">
        <v>1400</v>
      </c>
      <c r="E537" s="24" t="s">
        <v>25</v>
      </c>
      <c r="F537" s="24" t="s">
        <v>21</v>
      </c>
      <c r="G537" s="35">
        <v>22</v>
      </c>
      <c r="H537" s="26">
        <v>65.489999999999995</v>
      </c>
      <c r="I537" s="26">
        <f t="shared" si="59"/>
        <v>81.86</v>
      </c>
      <c r="J537" s="27">
        <f t="shared" si="58"/>
        <v>1800.92</v>
      </c>
      <c r="K537" s="4"/>
    </row>
    <row r="538" spans="2:11">
      <c r="B538" s="31" t="s">
        <v>1401</v>
      </c>
      <c r="C538" s="286" t="s">
        <v>1402</v>
      </c>
      <c r="D538" s="286"/>
      <c r="E538" s="286"/>
      <c r="F538" s="286"/>
      <c r="G538" s="286"/>
      <c r="H538" s="286"/>
      <c r="I538" s="26"/>
      <c r="J538" s="23">
        <f>SUM(J539:J547)</f>
        <v>113811.01000000001</v>
      </c>
      <c r="K538" s="4">
        <f t="shared" ref="K538:K548" si="60">ROUND(1.25*J538,2)</f>
        <v>142263.76</v>
      </c>
    </row>
    <row r="539" spans="2:11">
      <c r="B539" s="24" t="s">
        <v>1403</v>
      </c>
      <c r="C539" s="24" t="s">
        <v>1404</v>
      </c>
      <c r="D539" s="25" t="s">
        <v>1405</v>
      </c>
      <c r="E539" s="24" t="s">
        <v>25</v>
      </c>
      <c r="F539" s="24" t="s">
        <v>21</v>
      </c>
      <c r="G539" s="35">
        <v>1</v>
      </c>
      <c r="H539" s="26">
        <v>4013.06</v>
      </c>
      <c r="I539" s="26">
        <f t="shared" si="59"/>
        <v>5016.33</v>
      </c>
      <c r="J539" s="27">
        <f t="shared" ref="J539:J547" si="61">ROUND(G539*I539,2)</f>
        <v>5016.33</v>
      </c>
      <c r="K539" s="4"/>
    </row>
    <row r="540" spans="2:11" ht="28.5">
      <c r="B540" s="24" t="s">
        <v>1406</v>
      </c>
      <c r="C540" s="24" t="s">
        <v>1407</v>
      </c>
      <c r="D540" s="25" t="s">
        <v>1408</v>
      </c>
      <c r="E540" s="24" t="s">
        <v>25</v>
      </c>
      <c r="F540" s="24" t="s">
        <v>14</v>
      </c>
      <c r="G540" s="35">
        <v>42.96</v>
      </c>
      <c r="H540" s="26">
        <v>843.15</v>
      </c>
      <c r="I540" s="26">
        <f t="shared" si="59"/>
        <v>1053.94</v>
      </c>
      <c r="J540" s="27">
        <f t="shared" si="61"/>
        <v>45277.26</v>
      </c>
      <c r="K540" s="4"/>
    </row>
    <row r="541" spans="2:11" ht="28.5">
      <c r="B541" s="24" t="s">
        <v>1409</v>
      </c>
      <c r="C541" s="24" t="s">
        <v>1410</v>
      </c>
      <c r="D541" s="25" t="s">
        <v>1411</v>
      </c>
      <c r="E541" s="24" t="s">
        <v>25</v>
      </c>
      <c r="F541" s="24" t="s">
        <v>14</v>
      </c>
      <c r="G541" s="35">
        <v>26.89</v>
      </c>
      <c r="H541" s="26">
        <v>756.56</v>
      </c>
      <c r="I541" s="26">
        <f t="shared" si="59"/>
        <v>945.7</v>
      </c>
      <c r="J541" s="27">
        <f t="shared" si="61"/>
        <v>25429.87</v>
      </c>
      <c r="K541" s="4"/>
    </row>
    <row r="542" spans="2:11">
      <c r="B542" s="24" t="s">
        <v>1412</v>
      </c>
      <c r="C542" s="24" t="s">
        <v>1413</v>
      </c>
      <c r="D542" s="25" t="s">
        <v>1414</v>
      </c>
      <c r="E542" s="24" t="s">
        <v>25</v>
      </c>
      <c r="F542" s="24" t="s">
        <v>14</v>
      </c>
      <c r="G542" s="35">
        <v>30.15</v>
      </c>
      <c r="H542" s="26">
        <v>242.44</v>
      </c>
      <c r="I542" s="26">
        <f t="shared" si="59"/>
        <v>303.05</v>
      </c>
      <c r="J542" s="27">
        <f t="shared" si="61"/>
        <v>9136.9599999999991</v>
      </c>
      <c r="K542" s="4"/>
    </row>
    <row r="543" spans="2:11" ht="42.75">
      <c r="B543" s="24" t="s">
        <v>1415</v>
      </c>
      <c r="C543" s="24" t="s">
        <v>1416</v>
      </c>
      <c r="D543" s="25" t="s">
        <v>1417</v>
      </c>
      <c r="E543" s="24" t="s">
        <v>13</v>
      </c>
      <c r="F543" s="24" t="s">
        <v>29</v>
      </c>
      <c r="G543" s="35">
        <v>79.650000000000006</v>
      </c>
      <c r="H543" s="26">
        <v>141.49</v>
      </c>
      <c r="I543" s="26">
        <f t="shared" si="59"/>
        <v>176.86</v>
      </c>
      <c r="J543" s="27">
        <f t="shared" si="61"/>
        <v>14086.9</v>
      </c>
      <c r="K543" s="4"/>
    </row>
    <row r="544" spans="2:11" ht="42.75">
      <c r="B544" s="24" t="s">
        <v>1418</v>
      </c>
      <c r="C544" s="24" t="s">
        <v>1419</v>
      </c>
      <c r="D544" s="25" t="s">
        <v>1420</v>
      </c>
      <c r="E544" s="24" t="s">
        <v>13</v>
      </c>
      <c r="F544" s="24" t="s">
        <v>21</v>
      </c>
      <c r="G544" s="35">
        <v>148</v>
      </c>
      <c r="H544" s="26">
        <v>35.97</v>
      </c>
      <c r="I544" s="26">
        <f t="shared" si="59"/>
        <v>44.96</v>
      </c>
      <c r="J544" s="27">
        <f t="shared" si="61"/>
        <v>6654.08</v>
      </c>
      <c r="K544" s="4"/>
    </row>
    <row r="545" spans="2:13">
      <c r="B545" s="24" t="s">
        <v>1421</v>
      </c>
      <c r="C545" s="24" t="s">
        <v>1422</v>
      </c>
      <c r="D545" s="25" t="s">
        <v>1423</v>
      </c>
      <c r="E545" s="24" t="s">
        <v>13</v>
      </c>
      <c r="F545" s="24" t="s">
        <v>29</v>
      </c>
      <c r="G545" s="35">
        <v>4.12</v>
      </c>
      <c r="H545" s="26">
        <v>199.57</v>
      </c>
      <c r="I545" s="26">
        <f t="shared" si="59"/>
        <v>249.46</v>
      </c>
      <c r="J545" s="27">
        <f t="shared" si="61"/>
        <v>1027.78</v>
      </c>
      <c r="K545" s="4"/>
    </row>
    <row r="546" spans="2:13">
      <c r="B546" s="24" t="s">
        <v>1424</v>
      </c>
      <c r="C546" s="24" t="s">
        <v>1425</v>
      </c>
      <c r="D546" s="25" t="s">
        <v>1426</v>
      </c>
      <c r="E546" s="24" t="s">
        <v>25</v>
      </c>
      <c r="F546" s="24" t="s">
        <v>14</v>
      </c>
      <c r="G546" s="35">
        <v>9.32</v>
      </c>
      <c r="H546" s="26">
        <v>612.54999999999995</v>
      </c>
      <c r="I546" s="26">
        <f t="shared" si="59"/>
        <v>765.69</v>
      </c>
      <c r="J546" s="27">
        <f t="shared" si="61"/>
        <v>7136.23</v>
      </c>
      <c r="K546" s="4"/>
    </row>
    <row r="547" spans="2:13">
      <c r="B547" s="24" t="s">
        <v>1427</v>
      </c>
      <c r="C547" s="24" t="s">
        <v>1428</v>
      </c>
      <c r="D547" s="25" t="s">
        <v>1429</v>
      </c>
      <c r="E547" s="24" t="s">
        <v>25</v>
      </c>
      <c r="F547" s="24" t="s">
        <v>29</v>
      </c>
      <c r="G547" s="35">
        <v>2</v>
      </c>
      <c r="H547" s="26">
        <v>18.239999999999998</v>
      </c>
      <c r="I547" s="26">
        <f t="shared" si="59"/>
        <v>22.8</v>
      </c>
      <c r="J547" s="27">
        <f t="shared" si="61"/>
        <v>45.6</v>
      </c>
      <c r="K547" s="4"/>
    </row>
    <row r="548" spans="2:13">
      <c r="B548" s="31" t="s">
        <v>1430</v>
      </c>
      <c r="C548" s="286" t="s">
        <v>1431</v>
      </c>
      <c r="D548" s="286"/>
      <c r="E548" s="286"/>
      <c r="F548" s="286"/>
      <c r="G548" s="286"/>
      <c r="H548" s="286"/>
      <c r="I548" s="26"/>
      <c r="J548" s="23">
        <f>J549+J550</f>
        <v>3136.62</v>
      </c>
      <c r="K548" s="4">
        <f t="shared" si="60"/>
        <v>3920.78</v>
      </c>
    </row>
    <row r="549" spans="2:13" ht="28.5">
      <c r="B549" s="24" t="s">
        <v>1432</v>
      </c>
      <c r="C549" s="24" t="s">
        <v>1433</v>
      </c>
      <c r="D549" s="25" t="s">
        <v>1434</v>
      </c>
      <c r="E549" s="24" t="s">
        <v>13</v>
      </c>
      <c r="F549" s="24" t="s">
        <v>14</v>
      </c>
      <c r="G549" s="35">
        <v>891.68</v>
      </c>
      <c r="H549" s="26">
        <v>2.11</v>
      </c>
      <c r="I549" s="26">
        <f t="shared" si="59"/>
        <v>2.64</v>
      </c>
      <c r="J549" s="27">
        <f t="shared" ref="J549:J550" si="62">ROUND(G549*I549,2)</f>
        <v>2354.04</v>
      </c>
    </row>
    <row r="550" spans="2:13" ht="28.5">
      <c r="B550" s="24" t="s">
        <v>1435</v>
      </c>
      <c r="C550" s="24" t="s">
        <v>11</v>
      </c>
      <c r="D550" s="25" t="s">
        <v>12</v>
      </c>
      <c r="E550" s="24" t="s">
        <v>13</v>
      </c>
      <c r="F550" s="24" t="s">
        <v>14</v>
      </c>
      <c r="G550" s="35">
        <v>2</v>
      </c>
      <c r="H550" s="26">
        <v>313.02999999999997</v>
      </c>
      <c r="I550" s="26">
        <f t="shared" si="59"/>
        <v>391.29</v>
      </c>
      <c r="J550" s="27">
        <f t="shared" si="62"/>
        <v>782.58</v>
      </c>
    </row>
    <row r="551" spans="2:13">
      <c r="B551" s="32"/>
      <c r="C551" s="29"/>
      <c r="D551" s="29"/>
      <c r="E551" s="29"/>
      <c r="F551" s="29"/>
      <c r="G551" s="290"/>
      <c r="H551" s="290"/>
      <c r="I551" s="30"/>
      <c r="J551" s="23"/>
    </row>
    <row r="552" spans="2:13">
      <c r="B552" s="32"/>
      <c r="C552" s="29"/>
      <c r="D552" s="29"/>
      <c r="E552" s="29"/>
      <c r="F552" s="29"/>
      <c r="G552" s="290" t="s">
        <v>1436</v>
      </c>
      <c r="H552" s="290"/>
      <c r="I552" s="30"/>
      <c r="J552" s="23">
        <f>J15+J25+J40+J80+J120+J135+J180+J187+J190+J207+J229+J246+J299+J310+J345+J380+J394+J420+J481+J493+J519+J522+J538+J548</f>
        <v>3380179.3100000005</v>
      </c>
      <c r="M552" s="33" t="s">
        <v>3123</v>
      </c>
    </row>
    <row r="553" spans="2:13">
      <c r="B553" s="32"/>
      <c r="C553" s="29"/>
      <c r="D553" s="29"/>
      <c r="E553" s="29"/>
      <c r="F553" s="29"/>
      <c r="G553" s="290" t="s">
        <v>1437</v>
      </c>
      <c r="H553" s="290"/>
      <c r="I553" s="30"/>
      <c r="J553" s="23">
        <f>J552</f>
        <v>3380179.3100000005</v>
      </c>
      <c r="K553" s="5">
        <f>SUM(K15:K548)</f>
        <v>4254404.55</v>
      </c>
      <c r="M553" s="38">
        <v>3381629.5600000005</v>
      </c>
    </row>
    <row r="554" spans="2:13">
      <c r="B554" s="32"/>
      <c r="C554" s="29"/>
      <c r="D554" s="29"/>
      <c r="E554" s="29"/>
      <c r="F554" s="29"/>
      <c r="G554" s="30"/>
      <c r="H554" s="30"/>
      <c r="I554" s="30"/>
      <c r="J554" s="197"/>
      <c r="K554" s="5"/>
      <c r="M554" s="38"/>
    </row>
    <row r="555" spans="2:13" ht="33.6" customHeight="1">
      <c r="B555" s="32"/>
      <c r="C555" s="29"/>
      <c r="D555" s="294" t="s">
        <v>3681</v>
      </c>
      <c r="E555" s="295"/>
      <c r="F555" s="295"/>
      <c r="G555" s="295"/>
      <c r="H555" s="296"/>
      <c r="I555" s="30"/>
      <c r="J555" s="197"/>
      <c r="K555" s="5"/>
      <c r="M555" s="38"/>
    </row>
    <row r="556" spans="2:13" ht="15.75" thickBot="1">
      <c r="B556" s="32"/>
      <c r="C556" s="29"/>
      <c r="D556" s="29"/>
      <c r="E556" s="29"/>
      <c r="F556" s="29"/>
      <c r="G556" s="30"/>
      <c r="H556" s="30"/>
      <c r="I556" s="30"/>
      <c r="J556" s="197"/>
      <c r="K556" s="5"/>
      <c r="M556" s="38"/>
    </row>
    <row r="557" spans="2:13" ht="261" customHeight="1" thickBot="1">
      <c r="B557" s="291" t="s">
        <v>1446</v>
      </c>
      <c r="C557" s="292"/>
      <c r="D557" s="292"/>
      <c r="E557" s="292"/>
      <c r="F557" s="292"/>
      <c r="G557" s="292"/>
      <c r="H557" s="292"/>
      <c r="I557" s="292"/>
      <c r="J557" s="293"/>
    </row>
    <row r="558" spans="2:13">
      <c r="B558" s="125"/>
      <c r="C558" s="125"/>
      <c r="D558" s="125"/>
      <c r="E558" s="125"/>
      <c r="F558" s="125"/>
      <c r="G558" s="125"/>
      <c r="H558" s="125"/>
      <c r="I558" s="125"/>
      <c r="J558" s="125"/>
    </row>
    <row r="559" spans="2:13">
      <c r="B559" s="125"/>
      <c r="C559" s="71" t="s">
        <v>3689</v>
      </c>
      <c r="D559" s="71"/>
      <c r="E559" s="71"/>
      <c r="F559" s="71"/>
      <c r="G559" s="125"/>
      <c r="H559" s="125"/>
      <c r="I559" s="125"/>
      <c r="J559" s="125"/>
    </row>
    <row r="560" spans="2:13">
      <c r="B560" s="125"/>
      <c r="C560" s="71"/>
      <c r="D560" s="71"/>
      <c r="E560" s="71"/>
      <c r="F560" s="71"/>
      <c r="G560" s="125"/>
      <c r="H560" s="125"/>
      <c r="I560" s="125"/>
      <c r="J560" s="125"/>
    </row>
    <row r="561" spans="2:10">
      <c r="B561" s="125"/>
      <c r="C561" s="123"/>
      <c r="D561" s="123"/>
      <c r="E561" s="123"/>
      <c r="F561" s="124"/>
      <c r="G561" s="125"/>
      <c r="H561" s="125"/>
      <c r="I561" s="125"/>
      <c r="J561" s="125"/>
    </row>
    <row r="562" spans="2:10">
      <c r="C562" s="123"/>
      <c r="D562" s="123"/>
      <c r="E562" s="123"/>
      <c r="F562" s="124"/>
    </row>
    <row r="563" spans="2:10">
      <c r="C563" s="123"/>
      <c r="D563" s="123"/>
      <c r="E563" s="123"/>
      <c r="F563" s="124"/>
      <c r="J563" s="38"/>
    </row>
    <row r="564" spans="2:10">
      <c r="C564" s="123"/>
      <c r="D564" s="123"/>
      <c r="E564" s="123"/>
      <c r="F564" s="124"/>
    </row>
    <row r="565" spans="2:10">
      <c r="C565" s="71"/>
      <c r="D565" s="71"/>
      <c r="E565" s="71"/>
      <c r="F565" s="71"/>
    </row>
    <row r="566" spans="2:10">
      <c r="J566" s="39"/>
    </row>
    <row r="571" spans="2:10">
      <c r="J571" s="40"/>
    </row>
    <row r="575" spans="2:10">
      <c r="J575" s="39"/>
    </row>
    <row r="578" spans="10:10">
      <c r="J578" s="41"/>
    </row>
  </sheetData>
  <mergeCells count="99">
    <mergeCell ref="G553:H553"/>
    <mergeCell ref="B557:J557"/>
    <mergeCell ref="C522:H522"/>
    <mergeCell ref="C538:H538"/>
    <mergeCell ref="C548:H548"/>
    <mergeCell ref="G551:H551"/>
    <mergeCell ref="G552:H552"/>
    <mergeCell ref="D555:H555"/>
    <mergeCell ref="C519:H519"/>
    <mergeCell ref="C502:H502"/>
    <mergeCell ref="C505:H505"/>
    <mergeCell ref="C509:H509"/>
    <mergeCell ref="C516:H516"/>
    <mergeCell ref="C493:H493"/>
    <mergeCell ref="C494:H494"/>
    <mergeCell ref="C481:H481"/>
    <mergeCell ref="C482:H482"/>
    <mergeCell ref="C488:H488"/>
    <mergeCell ref="C451:H451"/>
    <mergeCell ref="C463:H463"/>
    <mergeCell ref="C466:H466"/>
    <mergeCell ref="C426:H426"/>
    <mergeCell ref="C441:H441"/>
    <mergeCell ref="C410:H410"/>
    <mergeCell ref="C416:H416"/>
    <mergeCell ref="C420:H420"/>
    <mergeCell ref="C421:H421"/>
    <mergeCell ref="C401:H401"/>
    <mergeCell ref="C345:H345"/>
    <mergeCell ref="C380:H380"/>
    <mergeCell ref="C394:H394"/>
    <mergeCell ref="C395:H395"/>
    <mergeCell ref="C398:H398"/>
    <mergeCell ref="C307:H307"/>
    <mergeCell ref="C310:H310"/>
    <mergeCell ref="C311:H311"/>
    <mergeCell ref="C341:H341"/>
    <mergeCell ref="C300:H300"/>
    <mergeCell ref="C247:H247"/>
    <mergeCell ref="C290:H290"/>
    <mergeCell ref="C297:H297"/>
    <mergeCell ref="C299:H299"/>
    <mergeCell ref="C243:H243"/>
    <mergeCell ref="C246:H246"/>
    <mergeCell ref="C237:H237"/>
    <mergeCell ref="C240:H240"/>
    <mergeCell ref="C241:H241"/>
    <mergeCell ref="C221:H221"/>
    <mergeCell ref="C229:H229"/>
    <mergeCell ref="C230:H230"/>
    <mergeCell ref="C207:H207"/>
    <mergeCell ref="C208:H208"/>
    <mergeCell ref="C187:H187"/>
    <mergeCell ref="C190:H190"/>
    <mergeCell ref="C191:H191"/>
    <mergeCell ref="C204:H204"/>
    <mergeCell ref="C180:H180"/>
    <mergeCell ref="C144:H144"/>
    <mergeCell ref="C148:H148"/>
    <mergeCell ref="C154:H154"/>
    <mergeCell ref="C170:H170"/>
    <mergeCell ref="C172:H172"/>
    <mergeCell ref="C123:H123"/>
    <mergeCell ref="C129:H129"/>
    <mergeCell ref="C131:H131"/>
    <mergeCell ref="C135:H135"/>
    <mergeCell ref="C136:H136"/>
    <mergeCell ref="C121:H121"/>
    <mergeCell ref="C109:H109"/>
    <mergeCell ref="C110:H110"/>
    <mergeCell ref="C115:H115"/>
    <mergeCell ref="C120:H120"/>
    <mergeCell ref="C100:H100"/>
    <mergeCell ref="C107:H107"/>
    <mergeCell ref="C87:H87"/>
    <mergeCell ref="C93:H93"/>
    <mergeCell ref="C95:H95"/>
    <mergeCell ref="C75:H75"/>
    <mergeCell ref="C80:H80"/>
    <mergeCell ref="C81:H81"/>
    <mergeCell ref="C59:H59"/>
    <mergeCell ref="C69:H69"/>
    <mergeCell ref="C26:H26"/>
    <mergeCell ref="C36:H36"/>
    <mergeCell ref="C40:H40"/>
    <mergeCell ref="C41:H41"/>
    <mergeCell ref="C50:H50"/>
    <mergeCell ref="C32:H32"/>
    <mergeCell ref="B1:J3"/>
    <mergeCell ref="G7:J7"/>
    <mergeCell ref="C12:H12"/>
    <mergeCell ref="C15:H15"/>
    <mergeCell ref="C25:H25"/>
    <mergeCell ref="B10:F10"/>
    <mergeCell ref="B5:D5"/>
    <mergeCell ref="B6:D6"/>
    <mergeCell ref="B7:D7"/>
    <mergeCell ref="B8:D8"/>
    <mergeCell ref="D11:H11"/>
  </mergeCells>
  <phoneticPr fontId="52" type="noConversion"/>
  <pageMargins left="0.51181102362204722" right="0.51181102362204722" top="0.78740157480314965" bottom="0.78740157480314965" header="0.31496062992125984" footer="0.31496062992125984"/>
  <pageSetup paperSize="9"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421D-3AF3-459B-96E4-D03D553A2CD8}">
  <sheetPr>
    <pageSetUpPr fitToPage="1"/>
  </sheetPr>
  <dimension ref="A1:L100"/>
  <sheetViews>
    <sheetView view="pageBreakPreview" topLeftCell="A70" zoomScaleNormal="100" zoomScaleSheetLayoutView="100" workbookViewId="0">
      <selection activeCell="D560" sqref="D560"/>
    </sheetView>
  </sheetViews>
  <sheetFormatPr defaultRowHeight="15"/>
  <cols>
    <col min="2" max="2" width="41" customWidth="1"/>
    <col min="3" max="3" width="14" bestFit="1" customWidth="1"/>
    <col min="5" max="12" width="14.42578125" customWidth="1"/>
  </cols>
  <sheetData>
    <row r="1" spans="1:12">
      <c r="A1" s="327"/>
      <c r="B1" s="328"/>
      <c r="C1" s="328"/>
      <c r="D1" s="328"/>
      <c r="E1" s="328"/>
      <c r="F1" s="328"/>
      <c r="G1" s="328"/>
      <c r="H1" s="328"/>
      <c r="I1" s="328"/>
      <c r="J1" s="328"/>
      <c r="K1" s="328"/>
      <c r="L1" s="329"/>
    </row>
    <row r="2" spans="1:12">
      <c r="A2" s="330"/>
      <c r="B2" s="331"/>
      <c r="C2" s="331"/>
      <c r="D2" s="331"/>
      <c r="E2" s="331"/>
      <c r="F2" s="331"/>
      <c r="G2" s="331"/>
      <c r="H2" s="331"/>
      <c r="I2" s="331"/>
      <c r="J2" s="331"/>
      <c r="K2" s="331"/>
      <c r="L2" s="332"/>
    </row>
    <row r="3" spans="1:12">
      <c r="A3" s="330"/>
      <c r="B3" s="331"/>
      <c r="C3" s="331"/>
      <c r="D3" s="331"/>
      <c r="E3" s="331"/>
      <c r="F3" s="331"/>
      <c r="G3" s="331"/>
      <c r="H3" s="331"/>
      <c r="I3" s="331"/>
      <c r="J3" s="331"/>
      <c r="K3" s="331"/>
      <c r="L3" s="332"/>
    </row>
    <row r="4" spans="1:12" ht="45.6" customHeight="1">
      <c r="A4" s="333"/>
      <c r="B4" s="334"/>
      <c r="C4" s="334"/>
      <c r="D4" s="334"/>
      <c r="E4" s="334"/>
      <c r="F4" s="334"/>
      <c r="G4" s="334"/>
      <c r="H4" s="334"/>
      <c r="I4" s="334"/>
      <c r="J4" s="334"/>
      <c r="K4" s="334"/>
      <c r="L4" s="335"/>
    </row>
    <row r="5" spans="1:12" ht="15.75">
      <c r="A5" s="198" t="s">
        <v>1448</v>
      </c>
      <c r="B5" s="343" t="s">
        <v>3685</v>
      </c>
      <c r="C5" s="343"/>
      <c r="D5" s="343"/>
      <c r="E5" s="343"/>
      <c r="F5" s="343"/>
      <c r="G5" s="343"/>
      <c r="H5" s="343"/>
      <c r="I5" s="343"/>
      <c r="J5" s="343"/>
      <c r="K5" s="343"/>
      <c r="L5" s="344"/>
    </row>
    <row r="6" spans="1:12" ht="15.75" thickBot="1">
      <c r="A6" s="199" t="s">
        <v>1449</v>
      </c>
      <c r="B6" s="336" t="s">
        <v>3684</v>
      </c>
      <c r="C6" s="336"/>
      <c r="D6" s="336"/>
      <c r="E6" s="336"/>
      <c r="F6" s="336"/>
      <c r="G6" s="336"/>
      <c r="H6" s="336"/>
      <c r="I6" s="336"/>
      <c r="J6" s="336"/>
      <c r="K6" s="336"/>
      <c r="L6" s="200"/>
    </row>
    <row r="7" spans="1:12">
      <c r="A7" s="345" t="s">
        <v>1450</v>
      </c>
      <c r="B7" s="346"/>
      <c r="C7" s="346"/>
      <c r="D7" s="346"/>
      <c r="E7" s="346"/>
      <c r="F7" s="346"/>
      <c r="G7" s="346"/>
      <c r="H7" s="346"/>
      <c r="I7" s="346"/>
      <c r="J7" s="346"/>
      <c r="K7" s="346"/>
      <c r="L7" s="347"/>
    </row>
    <row r="8" spans="1:12" ht="15.75" thickBot="1">
      <c r="A8" s="348"/>
      <c r="B8" s="349"/>
      <c r="C8" s="349"/>
      <c r="D8" s="349"/>
      <c r="E8" s="349"/>
      <c r="F8" s="349"/>
      <c r="G8" s="349"/>
      <c r="H8" s="349"/>
      <c r="I8" s="349"/>
      <c r="J8" s="349"/>
      <c r="K8" s="349"/>
      <c r="L8" s="350"/>
    </row>
    <row r="9" spans="1:12" ht="19.149999999999999" customHeight="1" thickBot="1">
      <c r="A9" s="351"/>
      <c r="B9" s="352"/>
      <c r="C9" s="352"/>
      <c r="D9" s="353"/>
      <c r="E9" s="201" t="s">
        <v>1451</v>
      </c>
      <c r="F9" s="201" t="s">
        <v>1452</v>
      </c>
      <c r="G9" s="201" t="s">
        <v>1453</v>
      </c>
      <c r="H9" s="202" t="s">
        <v>1454</v>
      </c>
      <c r="I9" s="201" t="s">
        <v>1456</v>
      </c>
      <c r="J9" s="202" t="s">
        <v>1457</v>
      </c>
      <c r="K9" s="201" t="s">
        <v>1458</v>
      </c>
      <c r="L9" s="201" t="s">
        <v>1459</v>
      </c>
    </row>
    <row r="10" spans="1:12" ht="8.4499999999999993" customHeight="1" thickBot="1"/>
    <row r="11" spans="1:12" ht="15.75" thickBot="1">
      <c r="A11" s="337">
        <v>1</v>
      </c>
      <c r="B11" s="317" t="str">
        <f>[1]PA!B15</f>
        <v>SERVIÇOS PRELIMINARES</v>
      </c>
      <c r="C11" s="324">
        <f>PA!J15</f>
        <v>342671.97</v>
      </c>
      <c r="D11" s="308">
        <f>C11/$C$85</f>
        <v>0.10137686157247082</v>
      </c>
      <c r="E11" s="203">
        <v>0.16420000000000001</v>
      </c>
      <c r="F11" s="204">
        <v>0.11940000000000001</v>
      </c>
      <c r="G11" s="204">
        <v>0.11940000000000001</v>
      </c>
      <c r="H11" s="203">
        <v>0.11940000000000001</v>
      </c>
      <c r="I11" s="204">
        <v>0.11940000000000001</v>
      </c>
      <c r="J11" s="203">
        <v>0.11940000000000001</v>
      </c>
      <c r="K11" s="204">
        <v>0.11940000000000001</v>
      </c>
      <c r="L11" s="204">
        <v>0.11940000000000001</v>
      </c>
    </row>
    <row r="12" spans="1:12" ht="15.75" thickBot="1">
      <c r="A12" s="337"/>
      <c r="B12" s="317"/>
      <c r="C12" s="320"/>
      <c r="D12" s="309"/>
      <c r="E12" s="205">
        <f>E11*$C$11</f>
        <v>56266.737474000001</v>
      </c>
      <c r="F12" s="206">
        <f t="shared" ref="F12:L12" si="0">F11*$C$11</f>
        <v>40915.033217999997</v>
      </c>
      <c r="G12" s="206">
        <f t="shared" si="0"/>
        <v>40915.033217999997</v>
      </c>
      <c r="H12" s="205">
        <f t="shared" si="0"/>
        <v>40915.033217999997</v>
      </c>
      <c r="I12" s="206">
        <f t="shared" si="0"/>
        <v>40915.033217999997</v>
      </c>
      <c r="J12" s="205">
        <f t="shared" si="0"/>
        <v>40915.033217999997</v>
      </c>
      <c r="K12" s="206">
        <f t="shared" si="0"/>
        <v>40915.033217999997</v>
      </c>
      <c r="L12" s="206">
        <f t="shared" si="0"/>
        <v>40915.033217999997</v>
      </c>
    </row>
    <row r="13" spans="1:12">
      <c r="A13" s="338"/>
      <c r="B13" s="339"/>
      <c r="C13" s="320"/>
      <c r="D13" s="309"/>
      <c r="E13" s="207"/>
      <c r="F13" s="208"/>
      <c r="G13" s="208"/>
      <c r="H13" s="207"/>
      <c r="I13" s="208"/>
      <c r="J13" s="207"/>
      <c r="K13" s="208"/>
      <c r="L13" s="208"/>
    </row>
    <row r="14" spans="1:12" ht="15.75" thickBot="1">
      <c r="A14" s="301">
        <v>2</v>
      </c>
      <c r="B14" s="316" t="str">
        <f>[1]PA!B25</f>
        <v>MOVIMENTO DE TERRA PARA FUNDAÇÕES</v>
      </c>
      <c r="C14" s="340">
        <f>PA!J25</f>
        <v>50287.729999999996</v>
      </c>
      <c r="D14" s="342">
        <f t="shared" ref="D14" si="1">C14/$C$85</f>
        <v>1.4877237385374088E-2</v>
      </c>
      <c r="E14" s="209">
        <v>1</v>
      </c>
      <c r="F14" s="210"/>
      <c r="G14" s="210"/>
      <c r="H14" s="209"/>
      <c r="I14" s="210"/>
      <c r="J14" s="209"/>
      <c r="K14" s="210"/>
      <c r="L14" s="210"/>
    </row>
    <row r="15" spans="1:12" ht="15.75" thickBot="1">
      <c r="A15" s="322"/>
      <c r="B15" s="317"/>
      <c r="C15" s="340"/>
      <c r="D15" s="309"/>
      <c r="E15" s="205">
        <f>E14*$C$14</f>
        <v>50287.729999999996</v>
      </c>
      <c r="F15" s="206"/>
      <c r="G15" s="206"/>
      <c r="H15" s="205"/>
      <c r="I15" s="206"/>
      <c r="J15" s="205"/>
      <c r="K15" s="206"/>
      <c r="L15" s="206"/>
    </row>
    <row r="16" spans="1:12" ht="15.75" thickBot="1">
      <c r="A16" s="322"/>
      <c r="B16" s="317"/>
      <c r="C16" s="341"/>
      <c r="D16" s="310"/>
      <c r="E16" s="211"/>
      <c r="F16" s="212"/>
      <c r="G16" s="212"/>
      <c r="H16" s="213"/>
      <c r="I16" s="212"/>
      <c r="J16" s="213"/>
      <c r="K16" s="212"/>
      <c r="L16" s="214"/>
    </row>
    <row r="17" spans="1:12" ht="15.75" thickBot="1">
      <c r="A17" s="301">
        <v>3</v>
      </c>
      <c r="B17" s="316" t="str">
        <f>[1]PA!B40</f>
        <v>FUNDAÇÕES</v>
      </c>
      <c r="C17" s="319">
        <f>PA!J40</f>
        <v>173513.93</v>
      </c>
      <c r="D17" s="308">
        <f t="shared" ref="D17" si="2">C17/$C$85</f>
        <v>5.1332759030466926E-2</v>
      </c>
      <c r="E17" s="209">
        <v>0.4</v>
      </c>
      <c r="F17" s="210">
        <v>0.6</v>
      </c>
      <c r="G17" s="210"/>
      <c r="H17" s="209"/>
      <c r="I17" s="210"/>
      <c r="J17" s="209"/>
      <c r="K17" s="210"/>
      <c r="L17" s="210"/>
    </row>
    <row r="18" spans="1:12" ht="15.75" thickBot="1">
      <c r="A18" s="322"/>
      <c r="B18" s="317"/>
      <c r="C18" s="320"/>
      <c r="D18" s="309"/>
      <c r="E18" s="205">
        <f>E17*$C$17</f>
        <v>69405.572</v>
      </c>
      <c r="F18" s="206">
        <f>F17*$C$17</f>
        <v>104108.35799999999</v>
      </c>
      <c r="G18" s="206">
        <f>G17*+$C$17</f>
        <v>0</v>
      </c>
      <c r="H18" s="205"/>
      <c r="I18" s="206"/>
      <c r="J18" s="205"/>
      <c r="K18" s="206"/>
      <c r="L18" s="206">
        <f>L17*+$C$17</f>
        <v>0</v>
      </c>
    </row>
    <row r="19" spans="1:12" ht="15.75" thickBot="1">
      <c r="A19" s="299"/>
      <c r="B19" s="318"/>
      <c r="C19" s="321"/>
      <c r="D19" s="310"/>
      <c r="E19" s="215"/>
      <c r="F19" s="216"/>
      <c r="G19" s="216"/>
      <c r="H19" s="215"/>
      <c r="I19" s="216"/>
      <c r="J19" s="215"/>
      <c r="K19" s="216"/>
      <c r="L19" s="216"/>
    </row>
    <row r="20" spans="1:12" ht="15.75" thickBot="1">
      <c r="A20" s="322">
        <v>4</v>
      </c>
      <c r="B20" s="317" t="str">
        <f>[1]PA!B80</f>
        <v>SUPERESTRUTURA</v>
      </c>
      <c r="C20" s="324">
        <f>PA!J80</f>
        <v>418743.47</v>
      </c>
      <c r="D20" s="308">
        <f t="shared" ref="D20" si="3">C20/$C$85</f>
        <v>0.12388202861344652</v>
      </c>
      <c r="E20" s="203"/>
      <c r="F20" s="204">
        <v>0.25</v>
      </c>
      <c r="G20" s="204">
        <v>0.25</v>
      </c>
      <c r="H20" s="203">
        <v>0.25</v>
      </c>
      <c r="I20" s="204">
        <v>0.25</v>
      </c>
      <c r="J20" s="203"/>
      <c r="K20" s="204"/>
      <c r="L20" s="204"/>
    </row>
    <row r="21" spans="1:12" ht="15.75" thickBot="1">
      <c r="A21" s="322"/>
      <c r="B21" s="317"/>
      <c r="C21" s="320"/>
      <c r="D21" s="309"/>
      <c r="E21" s="205"/>
      <c r="F21" s="206">
        <f t="shared" ref="F21:I21" si="4">F20*$C$20</f>
        <v>104685.86749999999</v>
      </c>
      <c r="G21" s="206">
        <f t="shared" si="4"/>
        <v>104685.86749999999</v>
      </c>
      <c r="H21" s="205">
        <f t="shared" si="4"/>
        <v>104685.86749999999</v>
      </c>
      <c r="I21" s="206">
        <f t="shared" si="4"/>
        <v>104685.86749999999</v>
      </c>
      <c r="J21" s="205"/>
      <c r="K21" s="206"/>
      <c r="L21" s="206">
        <f>L20*+$C$20</f>
        <v>0</v>
      </c>
    </row>
    <row r="22" spans="1:12" ht="15.75" thickBot="1">
      <c r="A22" s="322"/>
      <c r="B22" s="323"/>
      <c r="C22" s="325"/>
      <c r="D22" s="310"/>
      <c r="E22" s="211"/>
      <c r="F22" s="217"/>
      <c r="G22" s="217"/>
      <c r="H22" s="211"/>
      <c r="I22" s="217"/>
      <c r="J22" s="218"/>
      <c r="K22" s="219"/>
      <c r="L22" s="219">
        <f>L21*+$C$17</f>
        <v>0</v>
      </c>
    </row>
    <row r="23" spans="1:12" ht="15.75" thickBot="1">
      <c r="A23" s="322">
        <v>5</v>
      </c>
      <c r="B23" s="317" t="str">
        <f>[1]PA!B120</f>
        <v>SISTEMA DE VEDAÇÃO VERTICAL</v>
      </c>
      <c r="C23" s="324">
        <f>PA!J120</f>
        <v>246016.15000000002</v>
      </c>
      <c r="D23" s="308">
        <f t="shared" ref="D23" si="5">C23/$C$85</f>
        <v>7.278198208958328E-2</v>
      </c>
      <c r="E23" s="203"/>
      <c r="F23" s="204">
        <v>0.25</v>
      </c>
      <c r="G23" s="204">
        <v>0.25</v>
      </c>
      <c r="H23" s="203">
        <v>0.25</v>
      </c>
      <c r="I23" s="204">
        <v>0.25</v>
      </c>
      <c r="J23" s="203"/>
      <c r="K23" s="204"/>
      <c r="L23" s="204"/>
    </row>
    <row r="24" spans="1:12" ht="15.75" thickBot="1">
      <c r="A24" s="322"/>
      <c r="B24" s="317"/>
      <c r="C24" s="320"/>
      <c r="D24" s="309"/>
      <c r="E24" s="205">
        <f>E23*C23</f>
        <v>0</v>
      </c>
      <c r="F24" s="206">
        <f>F23*+$C$23</f>
        <v>61504.037500000006</v>
      </c>
      <c r="G24" s="206">
        <f t="shared" ref="G24:I24" si="6">G23*+$C$23</f>
        <v>61504.037500000006</v>
      </c>
      <c r="H24" s="205">
        <f t="shared" si="6"/>
        <v>61504.037500000006</v>
      </c>
      <c r="I24" s="206">
        <f t="shared" si="6"/>
        <v>61504.037500000006</v>
      </c>
      <c r="J24" s="205"/>
      <c r="K24" s="206"/>
      <c r="L24" s="206">
        <f>L23*+$C$23</f>
        <v>0</v>
      </c>
    </row>
    <row r="25" spans="1:12" ht="15.75" thickBot="1">
      <c r="A25" s="299"/>
      <c r="B25" s="326"/>
      <c r="C25" s="321"/>
      <c r="D25" s="310"/>
      <c r="E25" s="220">
        <f>E24*+$C$17</f>
        <v>0</v>
      </c>
      <c r="F25" s="216"/>
      <c r="G25" s="216"/>
      <c r="H25" s="215"/>
      <c r="I25" s="216"/>
      <c r="J25" s="221"/>
      <c r="K25" s="222"/>
      <c r="L25" s="222"/>
    </row>
    <row r="26" spans="1:12" ht="15.75" thickBot="1">
      <c r="A26" s="322">
        <v>6</v>
      </c>
      <c r="B26" s="354" t="str">
        <f>[1]PA!B135</f>
        <v>ESQUADRIAS</v>
      </c>
      <c r="C26" s="324">
        <f>PA!J135</f>
        <v>287023.93000000005</v>
      </c>
      <c r="D26" s="308">
        <f t="shared" ref="D26" si="7">C26/$C$85</f>
        <v>8.4913817782051329E-2</v>
      </c>
      <c r="E26" s="203"/>
      <c r="F26" s="204"/>
      <c r="G26" s="204"/>
      <c r="H26" s="203"/>
      <c r="I26" s="204">
        <v>0.3</v>
      </c>
      <c r="J26" s="203">
        <v>0.7</v>
      </c>
      <c r="K26" s="204"/>
      <c r="L26" s="204"/>
    </row>
    <row r="27" spans="1:12" ht="15.75" thickBot="1">
      <c r="A27" s="322"/>
      <c r="B27" s="317"/>
      <c r="C27" s="320"/>
      <c r="D27" s="309"/>
      <c r="E27" s="205">
        <f>E26*+$C$26</f>
        <v>0</v>
      </c>
      <c r="F27" s="206">
        <f>F26*+$C$26</f>
        <v>0</v>
      </c>
      <c r="G27" s="206">
        <f>G26*+$C$26</f>
        <v>0</v>
      </c>
      <c r="H27" s="205"/>
      <c r="I27" s="206">
        <f>I26*+$C$26</f>
        <v>86107.179000000018</v>
      </c>
      <c r="J27" s="205">
        <f>J26*+$C$26</f>
        <v>200916.75100000002</v>
      </c>
      <c r="K27" s="206"/>
      <c r="L27" s="206">
        <f>L26*+$C$26</f>
        <v>0</v>
      </c>
    </row>
    <row r="28" spans="1:12" ht="15.75" thickBot="1">
      <c r="A28" s="322"/>
      <c r="B28" s="323"/>
      <c r="C28" s="325"/>
      <c r="D28" s="311"/>
      <c r="E28" s="213"/>
      <c r="F28" s="212"/>
      <c r="G28" s="212"/>
      <c r="H28" s="213"/>
      <c r="I28" s="223"/>
      <c r="J28" s="224"/>
      <c r="K28" s="212"/>
      <c r="L28" s="212"/>
    </row>
    <row r="29" spans="1:12">
      <c r="A29" s="299">
        <v>7</v>
      </c>
      <c r="B29" s="302" t="str">
        <f>[1]PA!B180</f>
        <v>SISTEMAS DE COBERTURA</v>
      </c>
      <c r="C29" s="305">
        <f>PA!J180</f>
        <v>292318.02</v>
      </c>
      <c r="D29" s="308">
        <f t="shared" ref="D29" si="8">C29/$C$85</f>
        <v>8.64800335104116E-2</v>
      </c>
      <c r="E29" s="203"/>
      <c r="F29" s="204"/>
      <c r="G29" s="204"/>
      <c r="H29" s="203">
        <v>0.25</v>
      </c>
      <c r="I29" s="204">
        <v>0.25</v>
      </c>
      <c r="J29" s="203">
        <v>0.5</v>
      </c>
      <c r="K29" s="204"/>
      <c r="L29" s="225"/>
    </row>
    <row r="30" spans="1:12">
      <c r="A30" s="300"/>
      <c r="B30" s="303"/>
      <c r="C30" s="306"/>
      <c r="D30" s="309"/>
      <c r="E30" s="205">
        <f>E29*$C$29</f>
        <v>0</v>
      </c>
      <c r="F30" s="206">
        <f>F29*$C$29</f>
        <v>0</v>
      </c>
      <c r="G30" s="206">
        <f>G29*$C$29</f>
        <v>0</v>
      </c>
      <c r="H30" s="205">
        <f>H29*+$C$29</f>
        <v>73079.505000000005</v>
      </c>
      <c r="I30" s="206">
        <f>I29*+$C$29</f>
        <v>73079.505000000005</v>
      </c>
      <c r="J30" s="205">
        <f>J29*+$C$29</f>
        <v>146159.01</v>
      </c>
      <c r="K30" s="206"/>
      <c r="L30" s="226"/>
    </row>
    <row r="31" spans="1:12" ht="15.75" thickBot="1">
      <c r="A31" s="301"/>
      <c r="B31" s="304"/>
      <c r="C31" s="307"/>
      <c r="D31" s="311"/>
      <c r="E31" s="227"/>
      <c r="F31" s="214"/>
      <c r="G31" s="214"/>
      <c r="H31" s="211"/>
      <c r="I31" s="217"/>
      <c r="J31" s="211"/>
      <c r="K31" s="212"/>
      <c r="L31" s="212"/>
    </row>
    <row r="32" spans="1:12">
      <c r="A32" s="299">
        <v>8</v>
      </c>
      <c r="B32" s="302" t="str">
        <f>[1]PA!B187</f>
        <v>IMPERMEABILIZAÇÃO</v>
      </c>
      <c r="C32" s="305">
        <f>PA!J187</f>
        <v>27174</v>
      </c>
      <c r="D32" s="308">
        <f t="shared" ref="D32" si="9">C32/$C$85</f>
        <v>8.0392184874949705E-3</v>
      </c>
      <c r="E32" s="228"/>
      <c r="F32" s="204">
        <v>0.4</v>
      </c>
      <c r="G32" s="204">
        <v>0.6</v>
      </c>
      <c r="H32" s="203"/>
      <c r="I32" s="204"/>
      <c r="J32" s="203"/>
      <c r="K32" s="204"/>
      <c r="L32" s="204"/>
    </row>
    <row r="33" spans="1:12">
      <c r="A33" s="300"/>
      <c r="B33" s="303"/>
      <c r="C33" s="306"/>
      <c r="D33" s="309"/>
      <c r="E33" s="221"/>
      <c r="F33" s="206">
        <f>F32*+$C$32</f>
        <v>10869.6</v>
      </c>
      <c r="G33" s="206">
        <f>G32*+$C$32</f>
        <v>16304.4</v>
      </c>
      <c r="H33" s="205"/>
      <c r="I33" s="206"/>
      <c r="J33" s="205"/>
      <c r="K33" s="206"/>
      <c r="L33" s="206">
        <f>L32*$C$32</f>
        <v>0</v>
      </c>
    </row>
    <row r="34" spans="1:12" ht="15.75" thickBot="1">
      <c r="A34" s="301"/>
      <c r="B34" s="304"/>
      <c r="C34" s="307"/>
      <c r="D34" s="311"/>
      <c r="E34" s="227"/>
      <c r="F34" s="223"/>
      <c r="G34" s="223"/>
      <c r="H34" s="227"/>
      <c r="I34" s="214"/>
      <c r="J34" s="227"/>
      <c r="K34" s="214"/>
      <c r="L34" s="214"/>
    </row>
    <row r="35" spans="1:12">
      <c r="A35" s="300">
        <v>9</v>
      </c>
      <c r="B35" s="303" t="str">
        <f>[1]PA!B190</f>
        <v>REVESTIMENTOS INTERNO E EXTERNO</v>
      </c>
      <c r="C35" s="306">
        <f>PA!J190</f>
        <v>339233.33</v>
      </c>
      <c r="D35" s="342">
        <f t="shared" ref="D35" si="10">C35/$C$85</f>
        <v>0.10035956642785319</v>
      </c>
      <c r="E35" s="221"/>
      <c r="F35" s="222"/>
      <c r="G35" s="222"/>
      <c r="H35" s="209">
        <v>0.25</v>
      </c>
      <c r="I35" s="210">
        <v>0.25</v>
      </c>
      <c r="J35" s="209">
        <v>0.5</v>
      </c>
      <c r="K35" s="222"/>
      <c r="L35" s="222"/>
    </row>
    <row r="36" spans="1:12">
      <c r="A36" s="300"/>
      <c r="B36" s="303"/>
      <c r="C36" s="306"/>
      <c r="D36" s="309"/>
      <c r="E36" s="221"/>
      <c r="F36" s="222"/>
      <c r="G36" s="222"/>
      <c r="H36" s="205">
        <f>H35*+$C$35</f>
        <v>84808.332500000004</v>
      </c>
      <c r="I36" s="206">
        <f t="shared" ref="I36:J36" si="11">I35*+$C$35</f>
        <v>84808.332500000004</v>
      </c>
      <c r="J36" s="205">
        <f t="shared" si="11"/>
        <v>169616.66500000001</v>
      </c>
      <c r="K36" s="222"/>
      <c r="L36" s="222"/>
    </row>
    <row r="37" spans="1:12" ht="15.75" thickBot="1">
      <c r="A37" s="301"/>
      <c r="B37" s="304"/>
      <c r="C37" s="307"/>
      <c r="D37" s="310"/>
      <c r="E37" s="227"/>
      <c r="F37" s="214"/>
      <c r="G37" s="214"/>
      <c r="H37" s="211"/>
      <c r="I37" s="217"/>
      <c r="J37" s="211"/>
      <c r="K37" s="214"/>
      <c r="L37" s="214"/>
    </row>
    <row r="38" spans="1:12">
      <c r="A38" s="299">
        <v>10</v>
      </c>
      <c r="B38" s="302" t="str">
        <f>[1]PA!B207</f>
        <v>SISTEMAS DE PISOS</v>
      </c>
      <c r="C38" s="305">
        <f>PA!J207</f>
        <v>183103.72</v>
      </c>
      <c r="D38" s="308">
        <f t="shared" ref="D38" si="12">C38/$C$85</f>
        <v>5.4169824499635782E-2</v>
      </c>
      <c r="E38" s="228"/>
      <c r="F38" s="229"/>
      <c r="G38" s="229"/>
      <c r="H38" s="209">
        <v>0.25</v>
      </c>
      <c r="I38" s="210">
        <v>0.25</v>
      </c>
      <c r="J38" s="203">
        <v>0.5</v>
      </c>
      <c r="K38" s="229"/>
      <c r="L38" s="229"/>
    </row>
    <row r="39" spans="1:12">
      <c r="A39" s="300"/>
      <c r="B39" s="303"/>
      <c r="C39" s="306"/>
      <c r="D39" s="309"/>
      <c r="E39" s="221"/>
      <c r="F39" s="222"/>
      <c r="G39" s="222"/>
      <c r="H39" s="205">
        <f>H38*+$C$38</f>
        <v>45775.93</v>
      </c>
      <c r="I39" s="206">
        <f>I38*+$C$38</f>
        <v>45775.93</v>
      </c>
      <c r="J39" s="205">
        <f>J38*+$C$38</f>
        <v>91551.86</v>
      </c>
      <c r="K39" s="222"/>
      <c r="L39" s="222"/>
    </row>
    <row r="40" spans="1:12" ht="15.75" thickBot="1">
      <c r="A40" s="301"/>
      <c r="B40" s="304"/>
      <c r="C40" s="307"/>
      <c r="D40" s="310"/>
      <c r="E40" s="227"/>
      <c r="F40" s="214"/>
      <c r="G40" s="214"/>
      <c r="H40" s="211"/>
      <c r="I40" s="217"/>
      <c r="J40" s="211"/>
      <c r="K40" s="214"/>
      <c r="L40" s="214"/>
    </row>
    <row r="41" spans="1:12">
      <c r="A41" s="299">
        <v>11</v>
      </c>
      <c r="B41" s="302" t="str">
        <f>[1]PA!B229</f>
        <v>PINTURAS E ACABAMENTOS</v>
      </c>
      <c r="C41" s="305">
        <f>PA!J229</f>
        <v>160564.09000000003</v>
      </c>
      <c r="D41" s="308">
        <f t="shared" ref="D41" si="13">C41/$C$85</f>
        <v>4.7501648662537962E-2</v>
      </c>
      <c r="E41" s="228"/>
      <c r="F41" s="229"/>
      <c r="G41" s="229"/>
      <c r="H41" s="228"/>
      <c r="I41" s="210">
        <v>0.25</v>
      </c>
      <c r="J41" s="209">
        <v>0.25</v>
      </c>
      <c r="K41" s="204">
        <v>0.5</v>
      </c>
      <c r="L41" s="229"/>
    </row>
    <row r="42" spans="1:12">
      <c r="A42" s="300"/>
      <c r="B42" s="303"/>
      <c r="C42" s="306"/>
      <c r="D42" s="309"/>
      <c r="E42" s="221"/>
      <c r="F42" s="222"/>
      <c r="G42" s="222"/>
      <c r="H42" s="221"/>
      <c r="I42" s="206">
        <f>I41*+$C$41</f>
        <v>40141.022500000006</v>
      </c>
      <c r="J42" s="205">
        <f t="shared" ref="J42:K42" si="14">J41*+$C$41</f>
        <v>40141.022500000006</v>
      </c>
      <c r="K42" s="206">
        <f t="shared" si="14"/>
        <v>80282.045000000013</v>
      </c>
      <c r="L42" s="222"/>
    </row>
    <row r="43" spans="1:12" ht="15.75" thickBot="1">
      <c r="A43" s="301"/>
      <c r="B43" s="304"/>
      <c r="C43" s="307"/>
      <c r="D43" s="310"/>
      <c r="E43" s="227"/>
      <c r="F43" s="214"/>
      <c r="G43" s="214"/>
      <c r="H43" s="227"/>
      <c r="I43" s="217"/>
      <c r="J43" s="211"/>
      <c r="K43" s="217"/>
      <c r="L43" s="214"/>
    </row>
    <row r="44" spans="1:12">
      <c r="A44" s="299">
        <v>12</v>
      </c>
      <c r="B44" s="302" t="str">
        <f>[1]PA!B246</f>
        <v>INSTALAÇÃO HIDRÁULICA</v>
      </c>
      <c r="C44" s="305">
        <f>PA!J246</f>
        <v>97347.639999999985</v>
      </c>
      <c r="D44" s="308">
        <f t="shared" ref="D44" si="15">C44/$C$85</f>
        <v>2.8799549098476665E-2</v>
      </c>
      <c r="E44" s="228"/>
      <c r="F44" s="229"/>
      <c r="G44" s="229"/>
      <c r="H44" s="209">
        <v>0.25</v>
      </c>
      <c r="I44" s="210">
        <v>0.25</v>
      </c>
      <c r="J44" s="209">
        <v>0.25</v>
      </c>
      <c r="K44" s="204">
        <v>0.25</v>
      </c>
      <c r="L44" s="229"/>
    </row>
    <row r="45" spans="1:12">
      <c r="A45" s="300"/>
      <c r="B45" s="303"/>
      <c r="C45" s="306"/>
      <c r="D45" s="309"/>
      <c r="E45" s="221"/>
      <c r="F45" s="222"/>
      <c r="G45" s="222"/>
      <c r="H45" s="205">
        <f>H44*$C$44</f>
        <v>24336.909999999996</v>
      </c>
      <c r="I45" s="206">
        <f t="shared" ref="I45:K45" si="16">I44*$C$44</f>
        <v>24336.909999999996</v>
      </c>
      <c r="J45" s="205">
        <f t="shared" si="16"/>
        <v>24336.909999999996</v>
      </c>
      <c r="K45" s="206">
        <f t="shared" si="16"/>
        <v>24336.909999999996</v>
      </c>
      <c r="L45" s="222"/>
    </row>
    <row r="46" spans="1:12" ht="15.75" thickBot="1">
      <c r="A46" s="301"/>
      <c r="B46" s="304"/>
      <c r="C46" s="307"/>
      <c r="D46" s="311"/>
      <c r="E46" s="227"/>
      <c r="F46" s="214"/>
      <c r="G46" s="214"/>
      <c r="H46" s="211"/>
      <c r="I46" s="217"/>
      <c r="J46" s="211"/>
      <c r="K46" s="217"/>
      <c r="L46" s="214"/>
    </row>
    <row r="47" spans="1:12" ht="15.75" thickBot="1"/>
    <row r="48" spans="1:12" ht="15.75" thickBot="1">
      <c r="A48" s="299">
        <v>13</v>
      </c>
      <c r="B48" s="302" t="str">
        <f>[1]PA!B299</f>
        <v>DRENAGEM DE ÁGUAS PLUVIAIS</v>
      </c>
      <c r="C48" s="305">
        <f>PA!J299</f>
        <v>22511.59</v>
      </c>
      <c r="D48" s="308">
        <f t="shared" ref="D48" si="17">C48/$C$85</f>
        <v>6.6598804191840329E-3</v>
      </c>
      <c r="E48" s="230"/>
      <c r="F48" s="229"/>
      <c r="G48" s="229"/>
      <c r="H48" s="230"/>
      <c r="I48" s="230"/>
      <c r="J48" s="231">
        <v>0.5</v>
      </c>
      <c r="K48" s="204">
        <v>0.5</v>
      </c>
      <c r="L48" s="230"/>
    </row>
    <row r="49" spans="1:12">
      <c r="A49" s="300"/>
      <c r="B49" s="303"/>
      <c r="C49" s="306"/>
      <c r="D49" s="309"/>
      <c r="E49" s="232"/>
      <c r="F49" s="222"/>
      <c r="G49" s="222"/>
      <c r="H49" s="232"/>
      <c r="I49" s="206"/>
      <c r="J49" s="233">
        <f>J48*+$C$48</f>
        <v>11255.795</v>
      </c>
      <c r="K49" s="206">
        <f>K48*+$C$48</f>
        <v>11255.795</v>
      </c>
      <c r="L49" s="229"/>
    </row>
    <row r="50" spans="1:12" ht="15.75" thickBot="1">
      <c r="A50" s="301"/>
      <c r="B50" s="304"/>
      <c r="C50" s="307"/>
      <c r="D50" s="310"/>
      <c r="E50" s="234"/>
      <c r="F50" s="214"/>
      <c r="G50" s="214"/>
      <c r="H50" s="234"/>
      <c r="I50" s="234"/>
      <c r="J50" s="235"/>
      <c r="K50" s="217"/>
      <c r="L50" s="214"/>
    </row>
    <row r="51" spans="1:12">
      <c r="A51" s="299">
        <v>14</v>
      </c>
      <c r="B51" s="302" t="str">
        <f>[1]PA!B310</f>
        <v>INSTALAÇÃO SANITÁRIA</v>
      </c>
      <c r="C51" s="305">
        <f>PA!J310</f>
        <v>79627.629999999976</v>
      </c>
      <c r="D51" s="308">
        <f t="shared" ref="D51" si="18">C51/$C$85</f>
        <v>2.3557220696673622E-2</v>
      </c>
      <c r="E51" s="230"/>
      <c r="F51" s="229"/>
      <c r="G51" s="229"/>
      <c r="H51" s="230"/>
      <c r="I51" s="210">
        <v>0.6</v>
      </c>
      <c r="J51" s="231">
        <v>0.4</v>
      </c>
      <c r="K51" s="229"/>
      <c r="L51" s="229"/>
    </row>
    <row r="52" spans="1:12">
      <c r="A52" s="300"/>
      <c r="B52" s="303"/>
      <c r="C52" s="306"/>
      <c r="D52" s="309"/>
      <c r="E52" s="232"/>
      <c r="F52" s="222"/>
      <c r="G52" s="222"/>
      <c r="H52" s="232"/>
      <c r="I52" s="206">
        <f>I51*$C$51</f>
        <v>47776.577999999987</v>
      </c>
      <c r="J52" s="233">
        <f>J51*$C$51</f>
        <v>31851.051999999992</v>
      </c>
      <c r="K52" s="222"/>
      <c r="L52" s="222"/>
    </row>
    <row r="53" spans="1:12" ht="15.75" thickBot="1">
      <c r="A53" s="301"/>
      <c r="B53" s="304"/>
      <c r="C53" s="307"/>
      <c r="D53" s="310"/>
      <c r="E53" s="234"/>
      <c r="F53" s="214"/>
      <c r="G53" s="214"/>
      <c r="H53" s="234"/>
      <c r="I53" s="217"/>
      <c r="J53" s="235"/>
      <c r="K53" s="214"/>
      <c r="L53" s="214"/>
    </row>
    <row r="54" spans="1:12">
      <c r="A54" s="299">
        <v>15</v>
      </c>
      <c r="B54" s="302" t="str">
        <f>[1]PA!B345</f>
        <v>LOUÇAS, ACESSÓRIOS E METAIS</v>
      </c>
      <c r="C54" s="305">
        <f>PA!J345</f>
        <v>71259.789999999994</v>
      </c>
      <c r="D54" s="308">
        <f t="shared" ref="D54" si="19">C54/$C$85</f>
        <v>2.1081659718223643E-2</v>
      </c>
      <c r="E54" s="230"/>
      <c r="F54" s="229"/>
      <c r="G54" s="229"/>
      <c r="H54" s="230"/>
      <c r="I54" s="230"/>
      <c r="J54" s="228"/>
      <c r="K54" s="210">
        <v>0.6</v>
      </c>
      <c r="L54" s="204">
        <v>0.4</v>
      </c>
    </row>
    <row r="55" spans="1:12">
      <c r="A55" s="300"/>
      <c r="B55" s="303"/>
      <c r="C55" s="306"/>
      <c r="D55" s="309"/>
      <c r="E55" s="232"/>
      <c r="F55" s="222"/>
      <c r="G55" s="222"/>
      <c r="H55" s="232"/>
      <c r="I55" s="232"/>
      <c r="J55" s="221"/>
      <c r="K55" s="206">
        <f>K54*+$C$54</f>
        <v>42755.873999999996</v>
      </c>
      <c r="L55" s="206">
        <f>L54*+$C$54</f>
        <v>28503.915999999997</v>
      </c>
    </row>
    <row r="56" spans="1:12" ht="15.75" thickBot="1">
      <c r="A56" s="301"/>
      <c r="B56" s="304"/>
      <c r="C56" s="307"/>
      <c r="D56" s="310"/>
      <c r="E56" s="234"/>
      <c r="F56" s="214"/>
      <c r="G56" s="214"/>
      <c r="H56" s="234"/>
      <c r="I56" s="234"/>
      <c r="J56" s="227"/>
      <c r="K56" s="217"/>
      <c r="L56" s="217"/>
    </row>
    <row r="57" spans="1:12">
      <c r="A57" s="299">
        <v>16</v>
      </c>
      <c r="B57" s="302" t="str">
        <f>[1]PA!B380</f>
        <v>INSTALAÇÃO DE GÁS COMBUSTÍVEL</v>
      </c>
      <c r="C57" s="305">
        <f>PA!J380</f>
        <v>4442.8199999999988</v>
      </c>
      <c r="D57" s="308">
        <f t="shared" ref="D57" si="20">C57/$C$85</f>
        <v>1.3143740590495473E-3</v>
      </c>
      <c r="E57" s="230"/>
      <c r="F57" s="229"/>
      <c r="G57" s="229"/>
      <c r="H57" s="230"/>
      <c r="I57" s="230"/>
      <c r="J57" s="228"/>
      <c r="K57" s="210">
        <v>0.6</v>
      </c>
      <c r="L57" s="204">
        <v>0.4</v>
      </c>
    </row>
    <row r="58" spans="1:12">
      <c r="A58" s="300"/>
      <c r="B58" s="303"/>
      <c r="C58" s="306"/>
      <c r="D58" s="309"/>
      <c r="E58" s="232"/>
      <c r="F58" s="222"/>
      <c r="G58" s="222"/>
      <c r="H58" s="232"/>
      <c r="I58" s="232"/>
      <c r="J58" s="221"/>
      <c r="K58" s="206">
        <f>K57*+$C$57</f>
        <v>2665.6919999999991</v>
      </c>
      <c r="L58" s="206">
        <f>L57*+$C$57</f>
        <v>1777.1279999999997</v>
      </c>
    </row>
    <row r="59" spans="1:12" ht="15.75" thickBot="1">
      <c r="A59" s="301"/>
      <c r="B59" s="304"/>
      <c r="C59" s="307"/>
      <c r="D59" s="310"/>
      <c r="E59" s="234"/>
      <c r="F59" s="214"/>
      <c r="G59" s="214"/>
      <c r="H59" s="234"/>
      <c r="I59" s="234"/>
      <c r="J59" s="227"/>
      <c r="K59" s="217"/>
      <c r="L59" s="217"/>
    </row>
    <row r="60" spans="1:12">
      <c r="A60" s="299">
        <v>17</v>
      </c>
      <c r="B60" s="302" t="str">
        <f>[1]PA!B394</f>
        <v>SISTEMA DE PROTEÇÃO CONTRA INCÊNDIO</v>
      </c>
      <c r="C60" s="305">
        <f>PA!J394</f>
        <v>44721.369999999995</v>
      </c>
      <c r="D60" s="308">
        <f t="shared" ref="D60" si="21">C60/$C$85</f>
        <v>1.3230472675723226E-2</v>
      </c>
      <c r="E60" s="230"/>
      <c r="F60" s="229"/>
      <c r="G60" s="229"/>
      <c r="H60" s="230"/>
      <c r="I60" s="230"/>
      <c r="J60" s="228"/>
      <c r="K60" s="210">
        <v>0.6</v>
      </c>
      <c r="L60" s="204">
        <v>0.4</v>
      </c>
    </row>
    <row r="61" spans="1:12">
      <c r="A61" s="300"/>
      <c r="B61" s="303"/>
      <c r="C61" s="306"/>
      <c r="D61" s="309"/>
      <c r="E61" s="232"/>
      <c r="F61" s="222"/>
      <c r="G61" s="222"/>
      <c r="H61" s="232"/>
      <c r="I61" s="232"/>
      <c r="J61" s="221"/>
      <c r="K61" s="206">
        <f>K60*+$C$60</f>
        <v>26832.821999999996</v>
      </c>
      <c r="L61" s="206">
        <f>L60*+$C$60</f>
        <v>17888.547999999999</v>
      </c>
    </row>
    <row r="62" spans="1:12" ht="15.75" thickBot="1">
      <c r="A62" s="301"/>
      <c r="B62" s="304"/>
      <c r="C62" s="307"/>
      <c r="D62" s="310"/>
      <c r="E62" s="234"/>
      <c r="F62" s="214"/>
      <c r="G62" s="214"/>
      <c r="H62" s="234"/>
      <c r="I62" s="234"/>
      <c r="J62" s="227"/>
      <c r="K62" s="217"/>
      <c r="L62" s="217"/>
    </row>
    <row r="63" spans="1:12">
      <c r="A63" s="299">
        <v>18</v>
      </c>
      <c r="B63" s="302" t="str">
        <f>[2]PA!B420</f>
        <v>INSTALAÇÃO ELÉTRICA - 220V</v>
      </c>
      <c r="C63" s="305">
        <f>PA!J420</f>
        <v>302071.13000000006</v>
      </c>
      <c r="D63" s="308">
        <f t="shared" ref="D63" si="22">C63/$C$85</f>
        <v>8.9365415942978491E-2</v>
      </c>
      <c r="E63" s="230"/>
      <c r="F63" s="229"/>
      <c r="G63" s="229"/>
      <c r="H63" s="210">
        <v>0.2</v>
      </c>
      <c r="I63" s="231">
        <v>0.3</v>
      </c>
      <c r="J63" s="236">
        <v>0.15</v>
      </c>
      <c r="K63" s="204">
        <v>0.15</v>
      </c>
      <c r="L63" s="204">
        <v>0.2</v>
      </c>
    </row>
    <row r="64" spans="1:12">
      <c r="A64" s="300"/>
      <c r="B64" s="303"/>
      <c r="C64" s="306"/>
      <c r="D64" s="309"/>
      <c r="E64" s="232"/>
      <c r="F64" s="222"/>
      <c r="G64" s="222"/>
      <c r="H64" s="206">
        <f>H63*$C$63</f>
        <v>60414.226000000017</v>
      </c>
      <c r="I64" s="206">
        <f t="shared" ref="I64:L64" si="23">I63*$C$63</f>
        <v>90621.339000000022</v>
      </c>
      <c r="J64" s="233">
        <f t="shared" si="23"/>
        <v>45310.669500000011</v>
      </c>
      <c r="K64" s="206">
        <f t="shared" si="23"/>
        <v>45310.669500000011</v>
      </c>
      <c r="L64" s="206">
        <f t="shared" si="23"/>
        <v>60414.226000000017</v>
      </c>
    </row>
    <row r="65" spans="1:12" ht="15.75" thickBot="1">
      <c r="A65" s="301"/>
      <c r="B65" s="304"/>
      <c r="C65" s="307"/>
      <c r="D65" s="310"/>
      <c r="E65" s="234"/>
      <c r="F65" s="214"/>
      <c r="G65" s="214"/>
      <c r="H65" s="217"/>
      <c r="I65" s="235"/>
      <c r="J65" s="235"/>
      <c r="K65" s="217"/>
      <c r="L65" s="217"/>
    </row>
    <row r="66" spans="1:12">
      <c r="A66" s="299">
        <v>19</v>
      </c>
      <c r="B66" s="302" t="str">
        <f>[1]PA!B481</f>
        <v>INSTALAÇÕES DE CLIMATIZAÇÃO</v>
      </c>
      <c r="C66" s="305">
        <f>PA!J481</f>
        <v>16451.690000000002</v>
      </c>
      <c r="D66" s="308">
        <f t="shared" ref="D66" si="24">C66/$C$85</f>
        <v>4.8671057039278778E-3</v>
      </c>
      <c r="E66" s="230"/>
      <c r="F66" s="229"/>
      <c r="G66" s="229"/>
      <c r="H66" s="230"/>
      <c r="I66" s="230"/>
      <c r="J66" s="228"/>
      <c r="K66" s="210">
        <v>0.6</v>
      </c>
      <c r="L66" s="204">
        <v>0.4</v>
      </c>
    </row>
    <row r="67" spans="1:12">
      <c r="A67" s="300"/>
      <c r="B67" s="303"/>
      <c r="C67" s="306"/>
      <c r="D67" s="309"/>
      <c r="E67" s="232"/>
      <c r="F67" s="222"/>
      <c r="G67" s="222"/>
      <c r="H67" s="232"/>
      <c r="I67" s="232"/>
      <c r="J67" s="221"/>
      <c r="K67" s="206">
        <f>K66*+$C$66</f>
        <v>9871.014000000001</v>
      </c>
      <c r="L67" s="206">
        <f>L66*+$C$66</f>
        <v>6580.6760000000013</v>
      </c>
    </row>
    <row r="68" spans="1:12" ht="15.75" thickBot="1">
      <c r="A68" s="301"/>
      <c r="B68" s="304"/>
      <c r="C68" s="307"/>
      <c r="D68" s="310"/>
      <c r="E68" s="234"/>
      <c r="F68" s="214"/>
      <c r="G68" s="214"/>
      <c r="H68" s="234"/>
      <c r="I68" s="234"/>
      <c r="J68" s="227"/>
      <c r="K68" s="217"/>
      <c r="L68" s="217"/>
    </row>
    <row r="69" spans="1:12">
      <c r="A69" s="299">
        <v>20</v>
      </c>
      <c r="B69" s="302" t="str">
        <f>[1]PA!B493</f>
        <v>INSTALAÇÕES DE CABEAMENTO ESTRUTURADO</v>
      </c>
      <c r="C69" s="305">
        <f>PA!J493</f>
        <v>39421.700000000004</v>
      </c>
      <c r="D69" s="308">
        <f t="shared" ref="D69" si="25">C69/$C$85</f>
        <v>1.1662606147364413E-2</v>
      </c>
      <c r="E69" s="230"/>
      <c r="F69" s="229"/>
      <c r="G69" s="229"/>
      <c r="H69" s="230"/>
      <c r="I69" s="230"/>
      <c r="J69" s="236">
        <v>0.5</v>
      </c>
      <c r="K69" s="204">
        <v>0.25</v>
      </c>
      <c r="L69" s="237">
        <v>0.25</v>
      </c>
    </row>
    <row r="70" spans="1:12">
      <c r="A70" s="300"/>
      <c r="B70" s="303"/>
      <c r="C70" s="306"/>
      <c r="D70" s="309"/>
      <c r="E70" s="232"/>
      <c r="F70" s="222"/>
      <c r="G70" s="222"/>
      <c r="H70" s="232"/>
      <c r="I70" s="232"/>
      <c r="J70" s="233">
        <f>J69*$C$69</f>
        <v>19710.850000000002</v>
      </c>
      <c r="K70" s="206">
        <f>K69*$C$69</f>
        <v>9855.4250000000011</v>
      </c>
      <c r="L70" s="206">
        <f>L69*$C$69</f>
        <v>9855.4250000000011</v>
      </c>
    </row>
    <row r="71" spans="1:12" ht="15.75" thickBot="1">
      <c r="A71" s="301"/>
      <c r="B71" s="304"/>
      <c r="C71" s="307"/>
      <c r="D71" s="310"/>
      <c r="E71" s="234"/>
      <c r="F71" s="214"/>
      <c r="G71" s="214"/>
      <c r="H71" s="234"/>
      <c r="I71" s="234"/>
      <c r="J71" s="235"/>
      <c r="K71" s="217"/>
      <c r="L71" s="217"/>
    </row>
    <row r="72" spans="1:12">
      <c r="A72" s="299">
        <v>21</v>
      </c>
      <c r="B72" s="302" t="str">
        <f>[1]PA!B519</f>
        <v>SISTEMA DE EXAUSTÃO MECÂNICA</v>
      </c>
      <c r="C72" s="305">
        <f>PA!J519</f>
        <v>11824.07</v>
      </c>
      <c r="D72" s="308">
        <f t="shared" ref="D72" si="26">C72/$C$85</f>
        <v>3.4980599890128308E-3</v>
      </c>
      <c r="E72" s="230"/>
      <c r="F72" s="229"/>
      <c r="G72" s="229"/>
      <c r="H72" s="230"/>
      <c r="I72" s="230"/>
      <c r="J72" s="228"/>
      <c r="K72" s="210">
        <v>0.5</v>
      </c>
      <c r="L72" s="204">
        <v>0.5</v>
      </c>
    </row>
    <row r="73" spans="1:12">
      <c r="A73" s="300"/>
      <c r="B73" s="303"/>
      <c r="C73" s="306"/>
      <c r="D73" s="309"/>
      <c r="E73" s="232"/>
      <c r="F73" s="222"/>
      <c r="G73" s="222"/>
      <c r="H73" s="232"/>
      <c r="I73" s="232"/>
      <c r="J73" s="221"/>
      <c r="K73" s="206">
        <f>K72*$C$72</f>
        <v>5912.0349999999999</v>
      </c>
      <c r="L73" s="206">
        <f>L72*$C$72</f>
        <v>5912.0349999999999</v>
      </c>
    </row>
    <row r="74" spans="1:12" ht="15.75" thickBot="1">
      <c r="A74" s="301"/>
      <c r="B74" s="304"/>
      <c r="C74" s="307"/>
      <c r="D74" s="310"/>
      <c r="E74" s="234"/>
      <c r="F74" s="214"/>
      <c r="G74" s="214"/>
      <c r="H74" s="234"/>
      <c r="I74" s="234"/>
      <c r="J74" s="227"/>
      <c r="K74" s="217"/>
      <c r="L74" s="217"/>
    </row>
    <row r="75" spans="1:12">
      <c r="A75" s="299">
        <v>22</v>
      </c>
      <c r="B75" s="302" t="str">
        <f>[1]PA!B522</f>
        <v>SISTEMA DE PROTEÇÃO CONTRA DESCARGAS ATMOSFÉRICAS (SPDA)</v>
      </c>
      <c r="C75" s="305">
        <f>PA!J522</f>
        <v>52901.91</v>
      </c>
      <c r="D75" s="308">
        <f t="shared" ref="D75" si="27">C75/$C$85</f>
        <v>1.5650622392573605E-2</v>
      </c>
      <c r="E75" s="230"/>
      <c r="F75" s="229"/>
      <c r="G75" s="229"/>
      <c r="H75" s="230"/>
      <c r="I75" s="230"/>
      <c r="J75" s="228"/>
      <c r="K75" s="210">
        <v>0.5</v>
      </c>
      <c r="L75" s="204">
        <v>0.5</v>
      </c>
    </row>
    <row r="76" spans="1:12">
      <c r="A76" s="300"/>
      <c r="B76" s="303"/>
      <c r="C76" s="306"/>
      <c r="D76" s="309"/>
      <c r="E76" s="232"/>
      <c r="F76" s="222"/>
      <c r="G76" s="222"/>
      <c r="H76" s="232"/>
      <c r="I76" s="232"/>
      <c r="J76" s="221"/>
      <c r="K76" s="206">
        <f>K75*+$C$75</f>
        <v>26450.955000000002</v>
      </c>
      <c r="L76" s="206">
        <f>L75*+$C$75</f>
        <v>26450.955000000002</v>
      </c>
    </row>
    <row r="77" spans="1:12" ht="15.75" thickBot="1">
      <c r="A77" s="301"/>
      <c r="B77" s="304"/>
      <c r="C77" s="307"/>
      <c r="D77" s="310"/>
      <c r="E77" s="234"/>
      <c r="F77" s="214"/>
      <c r="G77" s="214"/>
      <c r="H77" s="234"/>
      <c r="I77" s="234"/>
      <c r="J77" s="227"/>
      <c r="K77" s="217"/>
      <c r="L77" s="217"/>
    </row>
    <row r="78" spans="1:12">
      <c r="A78" s="299">
        <v>23</v>
      </c>
      <c r="B78" s="302" t="str">
        <f>[1]PA!B538</f>
        <v>SERVIÇOS COMPLEMENTARES</v>
      </c>
      <c r="C78" s="305">
        <f>PA!J538</f>
        <v>113811.01000000001</v>
      </c>
      <c r="D78" s="308">
        <f t="shared" ref="D78" si="28">C78/$C$85</f>
        <v>3.3670110240394319E-2</v>
      </c>
      <c r="E78" s="230"/>
      <c r="F78" s="229"/>
      <c r="G78" s="210">
        <v>0.2</v>
      </c>
      <c r="H78" s="231">
        <v>0.3</v>
      </c>
      <c r="I78" s="210">
        <v>0.25</v>
      </c>
      <c r="J78" s="231">
        <v>0.25</v>
      </c>
      <c r="K78" s="229"/>
      <c r="L78" s="229"/>
    </row>
    <row r="79" spans="1:12">
      <c r="A79" s="300"/>
      <c r="B79" s="303"/>
      <c r="C79" s="306"/>
      <c r="D79" s="309"/>
      <c r="E79" s="232"/>
      <c r="F79" s="222"/>
      <c r="G79" s="206">
        <f>G78*$C$78</f>
        <v>22762.202000000005</v>
      </c>
      <c r="H79" s="206">
        <f>H78*$C$78</f>
        <v>34143.303</v>
      </c>
      <c r="I79" s="206">
        <f t="shared" ref="I79:J79" si="29">I78*$C$78</f>
        <v>28452.752500000002</v>
      </c>
      <c r="J79" s="233">
        <f t="shared" si="29"/>
        <v>28452.752500000002</v>
      </c>
      <c r="K79" s="222"/>
      <c r="L79" s="222"/>
    </row>
    <row r="80" spans="1:12" ht="15.75" thickBot="1">
      <c r="A80" s="301"/>
      <c r="B80" s="304"/>
      <c r="C80" s="307"/>
      <c r="D80" s="310"/>
      <c r="E80" s="234"/>
      <c r="F80" s="214"/>
      <c r="G80" s="217"/>
      <c r="H80" s="235"/>
      <c r="I80" s="217"/>
      <c r="J80" s="235"/>
      <c r="K80" s="214"/>
      <c r="L80" s="214"/>
    </row>
    <row r="81" spans="1:12">
      <c r="A81" s="299">
        <v>24</v>
      </c>
      <c r="B81" s="302" t="str">
        <f>[1]PA!B548</f>
        <v>SERVIÇOS FINAIS</v>
      </c>
      <c r="C81" s="305">
        <f>PA!J548</f>
        <v>3136.62</v>
      </c>
      <c r="D81" s="308">
        <f t="shared" ref="D81" si="30">C81/$C$85</f>
        <v>9.2794485509113407E-4</v>
      </c>
      <c r="E81" s="230"/>
      <c r="F81" s="229"/>
      <c r="G81" s="229"/>
      <c r="H81" s="230"/>
      <c r="I81" s="230"/>
      <c r="J81" s="228"/>
      <c r="K81" s="229"/>
      <c r="L81" s="204">
        <v>1</v>
      </c>
    </row>
    <row r="82" spans="1:12">
      <c r="A82" s="300"/>
      <c r="B82" s="303"/>
      <c r="C82" s="306"/>
      <c r="D82" s="309"/>
      <c r="E82" s="232"/>
      <c r="F82" s="222"/>
      <c r="G82" s="222"/>
      <c r="H82" s="232"/>
      <c r="I82" s="232"/>
      <c r="J82" s="221"/>
      <c r="K82" s="222"/>
      <c r="L82" s="206">
        <f>L81*+$C$81</f>
        <v>3136.62</v>
      </c>
    </row>
    <row r="83" spans="1:12" ht="15.75" thickBot="1">
      <c r="A83" s="301"/>
      <c r="B83" s="304"/>
      <c r="C83" s="307"/>
      <c r="D83" s="311"/>
      <c r="E83" s="234"/>
      <c r="F83" s="214"/>
      <c r="G83" s="214"/>
      <c r="H83" s="234"/>
      <c r="I83" s="234"/>
      <c r="J83" s="227"/>
      <c r="K83" s="214"/>
      <c r="L83" s="217"/>
    </row>
    <row r="84" spans="1:12" ht="15.75" thickBot="1"/>
    <row r="85" spans="1:12" ht="15.75" thickBot="1">
      <c r="A85" s="312" t="s">
        <v>1455</v>
      </c>
      <c r="B85" s="313"/>
      <c r="C85" s="238">
        <f>SUM(C9:C83)</f>
        <v>3380179.3100000005</v>
      </c>
      <c r="D85" s="239">
        <f>SUM(D9:D83)</f>
        <v>1</v>
      </c>
      <c r="E85" s="240">
        <f>E82+E79+E76+E73+E70+E67+E64+E61+E58+E55+E52+E49+E45+E42+E39+E36+E33+E30+E27+E24+E21+E18+E15+E12</f>
        <v>175960.03947399999</v>
      </c>
      <c r="F85" s="241">
        <f t="shared" ref="F85:L85" si="31">F82+F79+F76+F73+F70+F67+F64+F61+F58+F55+F52+F49+F45+F42+F39+F36+F33+F30+F27+F24+F21+F18+F15+F12</f>
        <v>322082.89621799998</v>
      </c>
      <c r="G85" s="240">
        <f t="shared" si="31"/>
        <v>246171.54021800001</v>
      </c>
      <c r="H85" s="241">
        <f t="shared" si="31"/>
        <v>529663.14471800008</v>
      </c>
      <c r="I85" s="240">
        <f t="shared" si="31"/>
        <v>728204.48671800003</v>
      </c>
      <c r="J85" s="241">
        <f t="shared" si="31"/>
        <v>850218.37071800011</v>
      </c>
      <c r="K85" s="240">
        <f t="shared" si="31"/>
        <v>326444.26971799997</v>
      </c>
      <c r="L85" s="240">
        <f t="shared" si="31"/>
        <v>201434.56221800001</v>
      </c>
    </row>
    <row r="86" spans="1:12" ht="15.75" thickBot="1">
      <c r="A86" s="242"/>
      <c r="B86" s="243" t="s">
        <v>3682</v>
      </c>
      <c r="C86" s="238"/>
      <c r="D86" s="244"/>
      <c r="E86" s="245">
        <f>E85/$C$85</f>
        <v>5.2056421667760568E-2</v>
      </c>
      <c r="F86" s="246">
        <f t="shared" ref="F86:L86" si="32">F85/$C$85</f>
        <v>9.5285742760788605E-2</v>
      </c>
      <c r="G86" s="245">
        <f t="shared" si="32"/>
        <v>7.2827953088086317E-2</v>
      </c>
      <c r="H86" s="246">
        <f t="shared" si="32"/>
        <v>0.1566967595923188</v>
      </c>
      <c r="I86" s="245">
        <f t="shared" si="32"/>
        <v>0.21543368559285098</v>
      </c>
      <c r="J86" s="246">
        <f t="shared" si="32"/>
        <v>0.25153055289188192</v>
      </c>
      <c r="K86" s="245">
        <f t="shared" si="32"/>
        <v>9.6576021500468831E-2</v>
      </c>
      <c r="L86" s="245">
        <f t="shared" si="32"/>
        <v>5.9592862905843882E-2</v>
      </c>
    </row>
    <row r="87" spans="1:12" ht="15.75" thickBot="1">
      <c r="A87" s="247"/>
      <c r="B87" s="248" t="s">
        <v>3683</v>
      </c>
      <c r="C87" s="238"/>
      <c r="D87" s="244"/>
      <c r="E87" s="245">
        <f>E86</f>
        <v>5.2056421667760568E-2</v>
      </c>
      <c r="F87" s="246">
        <f>E87+F86</f>
        <v>0.14734216442854917</v>
      </c>
      <c r="G87" s="245">
        <f t="shared" ref="G87:L87" si="33">F87+G86</f>
        <v>0.22017011751663548</v>
      </c>
      <c r="H87" s="246">
        <f t="shared" si="33"/>
        <v>0.37686687710895428</v>
      </c>
      <c r="I87" s="245">
        <f t="shared" si="33"/>
        <v>0.5923005627018052</v>
      </c>
      <c r="J87" s="246">
        <f t="shared" si="33"/>
        <v>0.84383111559368706</v>
      </c>
      <c r="K87" s="245">
        <f t="shared" si="33"/>
        <v>0.94040713709415591</v>
      </c>
      <c r="L87" s="245">
        <f t="shared" si="33"/>
        <v>0.99999999999999978</v>
      </c>
    </row>
    <row r="88" spans="1:12" ht="15.75" thickBot="1">
      <c r="A88" s="314" t="s">
        <v>1461</v>
      </c>
      <c r="B88" s="315"/>
      <c r="C88" s="249">
        <v>3322979.59</v>
      </c>
      <c r="D88" s="250">
        <v>0.98265629899999996</v>
      </c>
      <c r="E88" s="251">
        <f>E85*$D$88</f>
        <v>172908.24116141474</v>
      </c>
      <c r="F88" s="251">
        <f t="shared" ref="F88:L88" si="34">F85*$D$88</f>
        <v>316496.78676878096</v>
      </c>
      <c r="G88" s="251">
        <f t="shared" si="34"/>
        <v>241902.01462974952</v>
      </c>
      <c r="H88" s="251">
        <f t="shared" si="34"/>
        <v>520476.82550529134</v>
      </c>
      <c r="I88" s="251">
        <f t="shared" si="34"/>
        <v>715574.72583350458</v>
      </c>
      <c r="J88" s="251">
        <f t="shared" si="34"/>
        <v>835472.43751155993</v>
      </c>
      <c r="K88" s="251">
        <f t="shared" si="34"/>
        <v>320782.51791084761</v>
      </c>
      <c r="L88" s="251">
        <f t="shared" si="34"/>
        <v>197940.9413998251</v>
      </c>
    </row>
    <row r="89" spans="1:12" ht="15.75" thickBot="1">
      <c r="A89" s="297" t="s">
        <v>1463</v>
      </c>
      <c r="B89" s="298"/>
      <c r="C89" s="252">
        <f>C85-C88</f>
        <v>57199.720000000671</v>
      </c>
      <c r="D89" s="253">
        <f>D85-D88</f>
        <v>1.7343701000000045E-2</v>
      </c>
      <c r="E89" s="254">
        <f>E85-E88</f>
        <v>3051.7983125852479</v>
      </c>
      <c r="F89" s="254">
        <f t="shared" ref="F89:L89" si="35">F85-F88</f>
        <v>5586.1094492190168</v>
      </c>
      <c r="G89" s="254">
        <f t="shared" si="35"/>
        <v>4269.5255882504862</v>
      </c>
      <c r="H89" s="254">
        <f t="shared" si="35"/>
        <v>9186.3192127087386</v>
      </c>
      <c r="I89" s="254">
        <f t="shared" si="35"/>
        <v>12629.760884495452</v>
      </c>
      <c r="J89" s="254">
        <f t="shared" si="35"/>
        <v>14745.933206440182</v>
      </c>
      <c r="K89" s="254">
        <f t="shared" si="35"/>
        <v>5661.7518071523518</v>
      </c>
      <c r="L89" s="254">
        <f t="shared" si="35"/>
        <v>3493.6208181749098</v>
      </c>
    </row>
    <row r="92" spans="1:12">
      <c r="C92" s="38"/>
    </row>
    <row r="93" spans="1:12">
      <c r="B93" t="s">
        <v>3690</v>
      </c>
      <c r="C93" s="255"/>
      <c r="D93" s="255"/>
      <c r="E93" s="255"/>
      <c r="F93" s="255"/>
      <c r="G93" s="255"/>
    </row>
    <row r="94" spans="1:12">
      <c r="B94" s="255"/>
      <c r="C94" s="255"/>
      <c r="D94" s="255"/>
      <c r="E94" s="255"/>
      <c r="F94" s="255"/>
      <c r="G94" s="255"/>
    </row>
    <row r="95" spans="1:12">
      <c r="B95" s="255"/>
      <c r="C95" s="255"/>
      <c r="D95" s="255"/>
      <c r="E95" s="255"/>
      <c r="F95" s="255"/>
      <c r="G95" s="255"/>
    </row>
    <row r="96" spans="1:12">
      <c r="B96" s="255"/>
      <c r="C96" s="255"/>
      <c r="D96" s="255"/>
      <c r="E96" s="255"/>
      <c r="F96" s="255"/>
      <c r="G96" s="255"/>
    </row>
    <row r="97" spans="2:7">
      <c r="B97" s="255"/>
      <c r="C97" s="255"/>
      <c r="D97" s="255"/>
      <c r="E97" s="255"/>
      <c r="F97" s="255"/>
      <c r="G97" s="255"/>
    </row>
    <row r="98" spans="2:7">
      <c r="B98" s="255"/>
      <c r="C98" s="255"/>
      <c r="D98" s="255"/>
      <c r="E98" s="255"/>
      <c r="F98" s="255"/>
      <c r="G98" s="255"/>
    </row>
    <row r="99" spans="2:7">
      <c r="B99" s="255"/>
      <c r="C99" s="255"/>
      <c r="D99" s="255"/>
      <c r="E99" s="255"/>
      <c r="F99" s="255"/>
      <c r="G99" s="255"/>
    </row>
    <row r="100" spans="2:7">
      <c r="B100" s="255"/>
      <c r="C100" s="255"/>
      <c r="D100" s="255"/>
      <c r="E100" s="255"/>
      <c r="F100" s="255"/>
      <c r="G100" s="255"/>
    </row>
  </sheetData>
  <mergeCells count="104">
    <mergeCell ref="A63:A65"/>
    <mergeCell ref="B63:B65"/>
    <mergeCell ref="C63:C65"/>
    <mergeCell ref="D63:D65"/>
    <mergeCell ref="A66:A68"/>
    <mergeCell ref="B66:B68"/>
    <mergeCell ref="C66:C68"/>
    <mergeCell ref="D66:D68"/>
    <mergeCell ref="A69:A71"/>
    <mergeCell ref="B69:B71"/>
    <mergeCell ref="C69:C71"/>
    <mergeCell ref="D69:D71"/>
    <mergeCell ref="A54:A56"/>
    <mergeCell ref="B54:B56"/>
    <mergeCell ref="C54:C56"/>
    <mergeCell ref="D54:D56"/>
    <mergeCell ref="A57:A59"/>
    <mergeCell ref="B57:B59"/>
    <mergeCell ref="C57:C59"/>
    <mergeCell ref="D57:D59"/>
    <mergeCell ref="A60:A62"/>
    <mergeCell ref="B60:B62"/>
    <mergeCell ref="C60:C62"/>
    <mergeCell ref="D60:D62"/>
    <mergeCell ref="A44:A46"/>
    <mergeCell ref="B44:B46"/>
    <mergeCell ref="C44:C46"/>
    <mergeCell ref="D44:D46"/>
    <mergeCell ref="A48:A50"/>
    <mergeCell ref="B48:B50"/>
    <mergeCell ref="C48:C50"/>
    <mergeCell ref="D48:D50"/>
    <mergeCell ref="A51:A53"/>
    <mergeCell ref="B51:B53"/>
    <mergeCell ref="C51:C53"/>
    <mergeCell ref="D51:D53"/>
    <mergeCell ref="A35:A37"/>
    <mergeCell ref="B35:B37"/>
    <mergeCell ref="C35:C37"/>
    <mergeCell ref="D35:D37"/>
    <mergeCell ref="A38:A40"/>
    <mergeCell ref="B38:B40"/>
    <mergeCell ref="C38:C40"/>
    <mergeCell ref="D38:D40"/>
    <mergeCell ref="A41:A43"/>
    <mergeCell ref="B41:B43"/>
    <mergeCell ref="C41:C43"/>
    <mergeCell ref="D41:D43"/>
    <mergeCell ref="A26:A28"/>
    <mergeCell ref="B26:B28"/>
    <mergeCell ref="C26:C28"/>
    <mergeCell ref="D26:D28"/>
    <mergeCell ref="A29:A31"/>
    <mergeCell ref="B29:B31"/>
    <mergeCell ref="C29:C31"/>
    <mergeCell ref="D29:D31"/>
    <mergeCell ref="A32:A34"/>
    <mergeCell ref="B32:B34"/>
    <mergeCell ref="C32:C34"/>
    <mergeCell ref="D32:D34"/>
    <mergeCell ref="A1:L4"/>
    <mergeCell ref="B6:K6"/>
    <mergeCell ref="A11:A13"/>
    <mergeCell ref="B11:B13"/>
    <mergeCell ref="C11:C13"/>
    <mergeCell ref="D11:D13"/>
    <mergeCell ref="A14:A16"/>
    <mergeCell ref="B14:B16"/>
    <mergeCell ref="C14:C16"/>
    <mergeCell ref="D14:D16"/>
    <mergeCell ref="B5:L5"/>
    <mergeCell ref="A7:L8"/>
    <mergeCell ref="A9:D9"/>
    <mergeCell ref="B17:B19"/>
    <mergeCell ref="C17:C19"/>
    <mergeCell ref="D17:D19"/>
    <mergeCell ref="A20:A22"/>
    <mergeCell ref="B20:B22"/>
    <mergeCell ref="C20:C22"/>
    <mergeCell ref="D20:D22"/>
    <mergeCell ref="A23:A25"/>
    <mergeCell ref="B23:B25"/>
    <mergeCell ref="C23:C25"/>
    <mergeCell ref="D23:D25"/>
    <mergeCell ref="A17:A19"/>
    <mergeCell ref="A72:A74"/>
    <mergeCell ref="B72:B74"/>
    <mergeCell ref="C72:C74"/>
    <mergeCell ref="D72:D74"/>
    <mergeCell ref="A75:A77"/>
    <mergeCell ref="B75:B77"/>
    <mergeCell ref="C75:C77"/>
    <mergeCell ref="D75:D77"/>
    <mergeCell ref="A88:B88"/>
    <mergeCell ref="A89:B89"/>
    <mergeCell ref="A78:A80"/>
    <mergeCell ref="B78:B80"/>
    <mergeCell ref="C78:C80"/>
    <mergeCell ref="D78:D80"/>
    <mergeCell ref="A81:A83"/>
    <mergeCell ref="B81:B83"/>
    <mergeCell ref="C81:C83"/>
    <mergeCell ref="D81:D83"/>
    <mergeCell ref="A85:B85"/>
  </mergeCells>
  <conditionalFormatting sqref="L27">
    <cfRule type="cellIs" dxfId="0" priority="1" stopIfTrue="1" operator="lessThan">
      <formula>E25</formula>
    </cfRule>
    <cfRule type="cellIs" priority="2" stopIfTrue="1" operator="equal">
      <formula>0</formula>
    </cfRule>
  </conditionalFormatting>
  <printOptions horizontalCentered="1"/>
  <pageMargins left="0.51181102362204722" right="0.51181102362204722" top="0.78740157480314965" bottom="0.78740157480314965" header="0.31496062992125984" footer="0.31496062992125984"/>
  <pageSetup paperSize="9" scale="72" fitToHeight="0" orientation="landscape" r:id="rId1"/>
  <rowBreaks count="1" manualBreakCount="1">
    <brk id="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9FDBD-97BB-4A8D-B665-668C8D176AE1}">
  <dimension ref="A1:I1595"/>
  <sheetViews>
    <sheetView view="pageBreakPreview" zoomScaleNormal="100" zoomScaleSheetLayoutView="100" workbookViewId="0">
      <selection activeCell="D560" sqref="D560"/>
    </sheetView>
  </sheetViews>
  <sheetFormatPr defaultRowHeight="15"/>
  <cols>
    <col min="1" max="1" width="12.85546875" style="36" customWidth="1"/>
    <col min="2" max="2" width="56.42578125" style="126" customWidth="1"/>
    <col min="3" max="3" width="10" style="36" customWidth="1"/>
    <col min="4" max="4" width="5" style="34" customWidth="1"/>
    <col min="5" max="5" width="13.140625" style="34" bestFit="1" customWidth="1"/>
    <col min="6" max="6" width="12.42578125" style="34" bestFit="1" customWidth="1"/>
    <col min="7" max="7" width="13.42578125" style="34" bestFit="1" customWidth="1"/>
    <col min="8" max="8" width="10.85546875" hidden="1" customWidth="1"/>
    <col min="9" max="9" width="11.42578125" hidden="1" customWidth="1"/>
  </cols>
  <sheetData>
    <row r="1" spans="1:7" ht="63.6" customHeight="1"/>
    <row r="2" spans="1:7" ht="54" customHeight="1"/>
    <row r="4" spans="1:7">
      <c r="A4" s="360"/>
      <c r="B4" s="360"/>
      <c r="C4" s="360"/>
      <c r="D4" s="360"/>
      <c r="E4" s="360"/>
      <c r="F4" s="360"/>
      <c r="G4" s="360"/>
    </row>
    <row r="5" spans="1:7" ht="13.9" customHeight="1"/>
    <row r="6" spans="1:7" ht="13.9" customHeight="1"/>
    <row r="7" spans="1:7" ht="15" customHeight="1">
      <c r="A7" s="154" t="s">
        <v>3010</v>
      </c>
      <c r="B7" s="155">
        <v>45799</v>
      </c>
      <c r="C7" s="361"/>
      <c r="D7" s="361"/>
      <c r="E7" s="153"/>
      <c r="F7" s="153"/>
      <c r="G7" s="129"/>
    </row>
    <row r="8" spans="1:7" ht="24" customHeight="1">
      <c r="A8" s="127"/>
      <c r="B8" s="362" t="s">
        <v>3680</v>
      </c>
      <c r="C8" s="363"/>
      <c r="D8" s="363"/>
      <c r="E8" s="363"/>
      <c r="F8" s="364"/>
      <c r="G8" s="129"/>
    </row>
    <row r="9" spans="1:7" ht="9.9499999999999993" customHeight="1">
      <c r="A9" s="127"/>
      <c r="B9" s="128"/>
      <c r="C9" s="152"/>
      <c r="D9" s="152"/>
      <c r="E9" s="129"/>
      <c r="F9" s="129"/>
      <c r="G9" s="129"/>
    </row>
    <row r="10" spans="1:7">
      <c r="A10" s="358" t="s">
        <v>3124</v>
      </c>
      <c r="B10" s="358"/>
      <c r="C10" s="358"/>
      <c r="D10" s="358"/>
      <c r="E10" s="358"/>
      <c r="F10" s="358"/>
      <c r="G10" s="358"/>
    </row>
    <row r="11" spans="1:7" ht="30">
      <c r="A11" s="359" t="s">
        <v>1505</v>
      </c>
      <c r="B11" s="359"/>
      <c r="C11" s="130" t="s">
        <v>4</v>
      </c>
      <c r="D11" s="130" t="s">
        <v>3125</v>
      </c>
      <c r="E11" s="130" t="s">
        <v>3126</v>
      </c>
      <c r="F11" s="130" t="s">
        <v>3127</v>
      </c>
      <c r="G11" s="130" t="s">
        <v>1455</v>
      </c>
    </row>
    <row r="12" spans="1:7" ht="25.5">
      <c r="A12" s="131" t="s">
        <v>3128</v>
      </c>
      <c r="B12" s="132" t="s">
        <v>3129</v>
      </c>
      <c r="C12" s="131" t="s">
        <v>13</v>
      </c>
      <c r="D12" s="131" t="s">
        <v>53</v>
      </c>
      <c r="E12" s="133">
        <v>0.02</v>
      </c>
      <c r="F12" s="134">
        <v>90</v>
      </c>
      <c r="G12" s="134">
        <f>E12*F12</f>
        <v>1.8</v>
      </c>
    </row>
    <row r="13" spans="1:7" ht="38.25">
      <c r="A13" s="131" t="s">
        <v>3130</v>
      </c>
      <c r="B13" s="132" t="s">
        <v>3131</v>
      </c>
      <c r="C13" s="131" t="s">
        <v>13</v>
      </c>
      <c r="D13" s="131" t="s">
        <v>21</v>
      </c>
      <c r="E13" s="133">
        <v>1</v>
      </c>
      <c r="F13" s="134">
        <v>202.5</v>
      </c>
      <c r="G13" s="134">
        <f t="shared" ref="G13:G19" si="0">E13*F13</f>
        <v>202.5</v>
      </c>
    </row>
    <row r="14" spans="1:7" ht="38.25">
      <c r="A14" s="131" t="s">
        <v>3132</v>
      </c>
      <c r="B14" s="132" t="s">
        <v>3133</v>
      </c>
      <c r="C14" s="131" t="s">
        <v>13</v>
      </c>
      <c r="D14" s="131" t="s">
        <v>21</v>
      </c>
      <c r="E14" s="133">
        <v>1</v>
      </c>
      <c r="F14" s="134">
        <v>699.8</v>
      </c>
      <c r="G14" s="134">
        <f t="shared" si="0"/>
        <v>699.8</v>
      </c>
    </row>
    <row r="15" spans="1:7" ht="25.5">
      <c r="A15" s="131" t="s">
        <v>3134</v>
      </c>
      <c r="B15" s="132" t="s">
        <v>3135</v>
      </c>
      <c r="C15" s="131" t="s">
        <v>13</v>
      </c>
      <c r="D15" s="131" t="s">
        <v>86</v>
      </c>
      <c r="E15" s="133">
        <v>1</v>
      </c>
      <c r="F15" s="134">
        <v>19.95</v>
      </c>
      <c r="G15" s="134">
        <f t="shared" si="0"/>
        <v>19.95</v>
      </c>
    </row>
    <row r="16" spans="1:7" ht="38.25">
      <c r="A16" s="131" t="s">
        <v>3136</v>
      </c>
      <c r="B16" s="132" t="s">
        <v>3137</v>
      </c>
      <c r="C16" s="131" t="s">
        <v>13</v>
      </c>
      <c r="D16" s="131" t="s">
        <v>29</v>
      </c>
      <c r="E16" s="133">
        <v>8</v>
      </c>
      <c r="F16" s="134">
        <v>3.05</v>
      </c>
      <c r="G16" s="134">
        <f t="shared" si="0"/>
        <v>24.4</v>
      </c>
    </row>
    <row r="17" spans="1:9" ht="38.25">
      <c r="A17" s="131" t="s">
        <v>3138</v>
      </c>
      <c r="B17" s="132" t="s">
        <v>3139</v>
      </c>
      <c r="C17" s="131" t="s">
        <v>13</v>
      </c>
      <c r="D17" s="131" t="s">
        <v>29</v>
      </c>
      <c r="E17" s="133">
        <v>30</v>
      </c>
      <c r="F17" s="134">
        <v>21.11</v>
      </c>
      <c r="G17" s="134">
        <f t="shared" si="0"/>
        <v>633.29999999999995</v>
      </c>
    </row>
    <row r="18" spans="1:9" ht="25.5">
      <c r="A18" s="131" t="s">
        <v>3140</v>
      </c>
      <c r="B18" s="132" t="s">
        <v>3141</v>
      </c>
      <c r="C18" s="131" t="s">
        <v>13</v>
      </c>
      <c r="D18" s="131" t="s">
        <v>29</v>
      </c>
      <c r="E18" s="133">
        <v>5</v>
      </c>
      <c r="F18" s="134">
        <v>30.77</v>
      </c>
      <c r="G18" s="134">
        <f t="shared" si="0"/>
        <v>153.85</v>
      </c>
    </row>
    <row r="19" spans="1:9" ht="25.5">
      <c r="A19" s="131" t="s">
        <v>3140</v>
      </c>
      <c r="B19" s="132" t="s">
        <v>3141</v>
      </c>
      <c r="C19" s="131" t="s">
        <v>13</v>
      </c>
      <c r="D19" s="131" t="s">
        <v>29</v>
      </c>
      <c r="E19" s="133">
        <v>5</v>
      </c>
      <c r="F19" s="134">
        <v>30.77</v>
      </c>
      <c r="G19" s="134">
        <f t="shared" si="0"/>
        <v>153.85</v>
      </c>
    </row>
    <row r="20" spans="1:9">
      <c r="A20" s="127"/>
      <c r="B20" s="128"/>
      <c r="C20" s="127"/>
      <c r="D20" s="129"/>
      <c r="E20" s="355" t="s">
        <v>3142</v>
      </c>
      <c r="F20" s="355"/>
      <c r="G20" s="135">
        <f>G12+G13+G14+G15+G16+G17+G18+G19</f>
        <v>1889.4499999999998</v>
      </c>
    </row>
    <row r="21" spans="1:9" ht="30">
      <c r="A21" s="359" t="s">
        <v>3143</v>
      </c>
      <c r="B21" s="359"/>
      <c r="C21" s="130" t="s">
        <v>4</v>
      </c>
      <c r="D21" s="130" t="s">
        <v>3125</v>
      </c>
      <c r="E21" s="130" t="s">
        <v>3126</v>
      </c>
      <c r="F21" s="130" t="s">
        <v>3127</v>
      </c>
      <c r="G21" s="130" t="s">
        <v>1455</v>
      </c>
    </row>
    <row r="22" spans="1:9" ht="25.5">
      <c r="A22" s="131" t="s">
        <v>3144</v>
      </c>
      <c r="B22" s="132" t="s">
        <v>3145</v>
      </c>
      <c r="C22" s="131" t="s">
        <v>13</v>
      </c>
      <c r="D22" s="131" t="s">
        <v>1499</v>
      </c>
      <c r="E22" s="133">
        <v>4</v>
      </c>
      <c r="F22" s="134">
        <v>21.66</v>
      </c>
      <c r="G22" s="134">
        <f t="shared" ref="G22:G25" si="1">E22*F22</f>
        <v>86.64</v>
      </c>
    </row>
    <row r="23" spans="1:9" ht="25.5">
      <c r="A23" s="131" t="s">
        <v>3146</v>
      </c>
      <c r="B23" s="132" t="s">
        <v>3147</v>
      </c>
      <c r="C23" s="131" t="s">
        <v>13</v>
      </c>
      <c r="D23" s="131" t="s">
        <v>1499</v>
      </c>
      <c r="E23" s="133">
        <v>8</v>
      </c>
      <c r="F23" s="134">
        <v>26.5</v>
      </c>
      <c r="G23" s="134">
        <f t="shared" si="1"/>
        <v>212</v>
      </c>
    </row>
    <row r="24" spans="1:9" ht="25.5">
      <c r="A24" s="131" t="s">
        <v>3148</v>
      </c>
      <c r="B24" s="132" t="s">
        <v>3149</v>
      </c>
      <c r="C24" s="131" t="s">
        <v>13</v>
      </c>
      <c r="D24" s="131" t="s">
        <v>1499</v>
      </c>
      <c r="E24" s="133">
        <v>8</v>
      </c>
      <c r="F24" s="134">
        <v>27.26</v>
      </c>
      <c r="G24" s="134">
        <f t="shared" si="1"/>
        <v>218.08</v>
      </c>
    </row>
    <row r="25" spans="1:9" ht="25.5">
      <c r="A25" s="131" t="s">
        <v>3150</v>
      </c>
      <c r="B25" s="132" t="s">
        <v>3151</v>
      </c>
      <c r="C25" s="131" t="s">
        <v>13</v>
      </c>
      <c r="D25" s="131" t="s">
        <v>1499</v>
      </c>
      <c r="E25" s="133">
        <v>9.4410900000000009</v>
      </c>
      <c r="F25" s="134">
        <v>21.78</v>
      </c>
      <c r="G25" s="134">
        <f t="shared" si="1"/>
        <v>205.62694020000004</v>
      </c>
    </row>
    <row r="26" spans="1:9">
      <c r="A26" s="127"/>
      <c r="B26" s="128"/>
      <c r="C26" s="127"/>
      <c r="D26" s="129"/>
      <c r="E26" s="355" t="s">
        <v>3152</v>
      </c>
      <c r="F26" s="355"/>
      <c r="G26" s="135">
        <f>G22+G23+G24+G25</f>
        <v>722.34694020000006</v>
      </c>
    </row>
    <row r="27" spans="1:9" ht="30">
      <c r="A27" s="359" t="s">
        <v>3153</v>
      </c>
      <c r="B27" s="359"/>
      <c r="C27" s="130" t="s">
        <v>4</v>
      </c>
      <c r="D27" s="130" t="s">
        <v>3125</v>
      </c>
      <c r="E27" s="130" t="s">
        <v>3126</v>
      </c>
      <c r="F27" s="130" t="s">
        <v>3127</v>
      </c>
      <c r="G27" s="130" t="s">
        <v>1455</v>
      </c>
    </row>
    <row r="28" spans="1:9" ht="38.25">
      <c r="A28" s="131" t="s">
        <v>3154</v>
      </c>
      <c r="B28" s="132" t="s">
        <v>3155</v>
      </c>
      <c r="C28" s="131" t="s">
        <v>13</v>
      </c>
      <c r="D28" s="131" t="s">
        <v>29</v>
      </c>
      <c r="E28" s="133">
        <v>17</v>
      </c>
      <c r="F28" s="134">
        <v>17.71</v>
      </c>
      <c r="G28" s="134">
        <f>F28*E28</f>
        <v>301.07</v>
      </c>
    </row>
    <row r="29" spans="1:9">
      <c r="A29" s="127"/>
      <c r="B29" s="128"/>
      <c r="C29" s="127"/>
      <c r="D29" s="129"/>
      <c r="E29" s="355" t="s">
        <v>3156</v>
      </c>
      <c r="F29" s="355"/>
      <c r="G29" s="135">
        <f>G28</f>
        <v>301.07</v>
      </c>
    </row>
    <row r="30" spans="1:9">
      <c r="A30" s="127"/>
      <c r="B30" s="128"/>
      <c r="C30" s="127"/>
      <c r="D30" s="129"/>
      <c r="E30" s="356" t="s">
        <v>3157</v>
      </c>
      <c r="F30" s="356"/>
      <c r="G30" s="136">
        <f>G29+G26+G20</f>
        <v>2912.8669401999996</v>
      </c>
      <c r="I30" s="137"/>
    </row>
    <row r="31" spans="1:9">
      <c r="A31" s="127"/>
      <c r="B31" s="128"/>
      <c r="C31" s="357"/>
      <c r="D31" s="357"/>
      <c r="E31" s="129"/>
      <c r="F31" s="129"/>
      <c r="G31" s="129"/>
    </row>
    <row r="32" spans="1:9">
      <c r="A32" s="358" t="s">
        <v>3158</v>
      </c>
      <c r="B32" s="358"/>
      <c r="C32" s="358"/>
      <c r="D32" s="358"/>
      <c r="E32" s="358"/>
      <c r="F32" s="358"/>
      <c r="G32" s="358"/>
    </row>
    <row r="33" spans="1:7" ht="30">
      <c r="A33" s="359" t="s">
        <v>1768</v>
      </c>
      <c r="B33" s="359"/>
      <c r="C33" s="130" t="s">
        <v>4</v>
      </c>
      <c r="D33" s="130" t="s">
        <v>3125</v>
      </c>
      <c r="E33" s="130" t="s">
        <v>3126</v>
      </c>
      <c r="F33" s="130" t="s">
        <v>3127</v>
      </c>
      <c r="G33" s="130" t="s">
        <v>1455</v>
      </c>
    </row>
    <row r="34" spans="1:7" ht="51">
      <c r="A34" s="131" t="s">
        <v>3159</v>
      </c>
      <c r="B34" s="132" t="s">
        <v>32</v>
      </c>
      <c r="C34" s="131" t="s">
        <v>13</v>
      </c>
      <c r="D34" s="131" t="s">
        <v>1774</v>
      </c>
      <c r="E34" s="133">
        <v>1</v>
      </c>
      <c r="F34" s="134">
        <v>820</v>
      </c>
      <c r="G34" s="134">
        <v>820</v>
      </c>
    </row>
    <row r="35" spans="1:7">
      <c r="A35" s="127"/>
      <c r="B35" s="128"/>
      <c r="C35" s="127"/>
      <c r="D35" s="129"/>
      <c r="E35" s="355" t="s">
        <v>3160</v>
      </c>
      <c r="F35" s="355"/>
      <c r="G35" s="135">
        <v>820</v>
      </c>
    </row>
    <row r="36" spans="1:7">
      <c r="A36" s="127"/>
      <c r="B36" s="128"/>
      <c r="C36" s="127"/>
      <c r="D36" s="129"/>
      <c r="E36" s="356" t="s">
        <v>3157</v>
      </c>
      <c r="F36" s="356"/>
      <c r="G36" s="136">
        <v>820</v>
      </c>
    </row>
    <row r="37" spans="1:7">
      <c r="A37" s="127"/>
      <c r="B37" s="128"/>
      <c r="C37" s="357"/>
      <c r="D37" s="357"/>
      <c r="E37" s="129"/>
      <c r="F37" s="129"/>
      <c r="G37" s="129"/>
    </row>
    <row r="38" spans="1:7">
      <c r="A38" s="358" t="s">
        <v>3161</v>
      </c>
      <c r="B38" s="358"/>
      <c r="C38" s="358"/>
      <c r="D38" s="358"/>
      <c r="E38" s="358"/>
      <c r="F38" s="358"/>
      <c r="G38" s="358"/>
    </row>
    <row r="39" spans="1:7" ht="30">
      <c r="A39" s="359" t="s">
        <v>1768</v>
      </c>
      <c r="B39" s="359"/>
      <c r="C39" s="130" t="s">
        <v>4</v>
      </c>
      <c r="D39" s="130" t="s">
        <v>3125</v>
      </c>
      <c r="E39" s="130" t="s">
        <v>3126</v>
      </c>
      <c r="F39" s="130" t="s">
        <v>3127</v>
      </c>
      <c r="G39" s="130" t="s">
        <v>1455</v>
      </c>
    </row>
    <row r="40" spans="1:7" ht="38.25">
      <c r="A40" s="131" t="s">
        <v>3162</v>
      </c>
      <c r="B40" s="132" t="s">
        <v>36</v>
      </c>
      <c r="C40" s="131" t="s">
        <v>13</v>
      </c>
      <c r="D40" s="131" t="s">
        <v>1774</v>
      </c>
      <c r="E40" s="133">
        <v>1</v>
      </c>
      <c r="F40" s="134">
        <v>640.62</v>
      </c>
      <c r="G40" s="134">
        <v>640.62</v>
      </c>
    </row>
    <row r="41" spans="1:7">
      <c r="A41" s="127"/>
      <c r="B41" s="128"/>
      <c r="C41" s="127"/>
      <c r="D41" s="129"/>
      <c r="E41" s="355" t="s">
        <v>3160</v>
      </c>
      <c r="F41" s="355"/>
      <c r="G41" s="135">
        <v>640.62</v>
      </c>
    </row>
    <row r="42" spans="1:7">
      <c r="A42" s="127"/>
      <c r="B42" s="128"/>
      <c r="C42" s="127"/>
      <c r="D42" s="129"/>
      <c r="E42" s="356" t="s">
        <v>3157</v>
      </c>
      <c r="F42" s="356"/>
      <c r="G42" s="136">
        <v>640.62</v>
      </c>
    </row>
    <row r="43" spans="1:7">
      <c r="A43" s="127"/>
      <c r="B43" s="128"/>
      <c r="C43" s="357"/>
      <c r="D43" s="357"/>
      <c r="E43" s="129"/>
      <c r="F43" s="129"/>
      <c r="G43" s="129"/>
    </row>
    <row r="44" spans="1:7">
      <c r="A44" s="358" t="s">
        <v>3163</v>
      </c>
      <c r="B44" s="358"/>
      <c r="C44" s="358"/>
      <c r="D44" s="358"/>
      <c r="E44" s="358"/>
      <c r="F44" s="358"/>
      <c r="G44" s="358"/>
    </row>
    <row r="45" spans="1:7" ht="30">
      <c r="A45" s="359" t="s">
        <v>1768</v>
      </c>
      <c r="B45" s="359"/>
      <c r="C45" s="130" t="s">
        <v>4</v>
      </c>
      <c r="D45" s="130" t="s">
        <v>3125</v>
      </c>
      <c r="E45" s="130" t="s">
        <v>3126</v>
      </c>
      <c r="F45" s="130" t="s">
        <v>3127</v>
      </c>
      <c r="G45" s="130" t="s">
        <v>1455</v>
      </c>
    </row>
    <row r="46" spans="1:7" ht="38.25">
      <c r="A46" s="131" t="s">
        <v>3164</v>
      </c>
      <c r="B46" s="132" t="s">
        <v>39</v>
      </c>
      <c r="C46" s="131" t="s">
        <v>13</v>
      </c>
      <c r="D46" s="131" t="s">
        <v>1774</v>
      </c>
      <c r="E46" s="133">
        <v>1</v>
      </c>
      <c r="F46" s="134">
        <v>1025</v>
      </c>
      <c r="G46" s="134">
        <v>1025</v>
      </c>
    </row>
    <row r="47" spans="1:7">
      <c r="A47" s="127"/>
      <c r="B47" s="128"/>
      <c r="C47" s="127"/>
      <c r="D47" s="129"/>
      <c r="E47" s="355" t="s">
        <v>3160</v>
      </c>
      <c r="F47" s="355"/>
      <c r="G47" s="135">
        <v>1025</v>
      </c>
    </row>
    <row r="48" spans="1:7">
      <c r="A48" s="127"/>
      <c r="B48" s="128"/>
      <c r="C48" s="127"/>
      <c r="D48" s="129"/>
      <c r="E48" s="356" t="s">
        <v>3157</v>
      </c>
      <c r="F48" s="356"/>
      <c r="G48" s="136">
        <v>1025</v>
      </c>
    </row>
    <row r="49" spans="1:9">
      <c r="A49" s="127"/>
      <c r="B49" s="128"/>
      <c r="C49" s="357"/>
      <c r="D49" s="357"/>
      <c r="E49" s="129"/>
      <c r="F49" s="129"/>
      <c r="G49" s="129"/>
    </row>
    <row r="50" spans="1:9">
      <c r="A50" s="358" t="s">
        <v>3165</v>
      </c>
      <c r="B50" s="358"/>
      <c r="C50" s="358"/>
      <c r="D50" s="358"/>
      <c r="E50" s="358"/>
      <c r="F50" s="358"/>
      <c r="G50" s="358"/>
    </row>
    <row r="51" spans="1:9" ht="30">
      <c r="A51" s="359" t="s">
        <v>3143</v>
      </c>
      <c r="B51" s="359"/>
      <c r="C51" s="130" t="s">
        <v>4</v>
      </c>
      <c r="D51" s="130" t="s">
        <v>3125</v>
      </c>
      <c r="E51" s="130" t="s">
        <v>3126</v>
      </c>
      <c r="F51" s="130" t="s">
        <v>3127</v>
      </c>
      <c r="G51" s="130" t="s">
        <v>1455</v>
      </c>
    </row>
    <row r="52" spans="1:9" ht="28.5">
      <c r="A52" s="131" t="s">
        <v>3166</v>
      </c>
      <c r="B52" s="132" t="s">
        <v>3167</v>
      </c>
      <c r="C52" s="131" t="s">
        <v>13</v>
      </c>
      <c r="D52" s="131" t="s">
        <v>1774</v>
      </c>
      <c r="E52" s="133">
        <v>8</v>
      </c>
      <c r="F52" s="134">
        <v>4057.06</v>
      </c>
      <c r="G52" s="134">
        <f>E52*F52</f>
        <v>32456.48</v>
      </c>
    </row>
    <row r="53" spans="1:9" ht="28.5">
      <c r="A53" s="131" t="s">
        <v>3168</v>
      </c>
      <c r="B53" s="132" t="s">
        <v>3169</v>
      </c>
      <c r="C53" s="131" t="s">
        <v>13</v>
      </c>
      <c r="D53" s="131" t="s">
        <v>1774</v>
      </c>
      <c r="E53" s="133">
        <v>8</v>
      </c>
      <c r="F53" s="134">
        <v>4203.3100000000004</v>
      </c>
      <c r="G53" s="134">
        <f t="shared" ref="G53:G56" si="2">E53*F53</f>
        <v>33626.480000000003</v>
      </c>
    </row>
    <row r="54" spans="1:9" ht="28.5">
      <c r="A54" s="131" t="s">
        <v>3170</v>
      </c>
      <c r="B54" s="132" t="s">
        <v>3171</v>
      </c>
      <c r="C54" s="131" t="s">
        <v>13</v>
      </c>
      <c r="D54" s="131" t="s">
        <v>1774</v>
      </c>
      <c r="E54" s="133">
        <v>4.8234826799999997</v>
      </c>
      <c r="F54" s="134">
        <v>20618.09</v>
      </c>
      <c r="G54" s="134">
        <f t="shared" si="2"/>
        <v>99451.0000096812</v>
      </c>
    </row>
    <row r="55" spans="1:9" ht="28.5">
      <c r="A55" s="131" t="s">
        <v>3172</v>
      </c>
      <c r="B55" s="132" t="s">
        <v>3173</v>
      </c>
      <c r="C55" s="131" t="s">
        <v>13</v>
      </c>
      <c r="D55" s="131" t="s">
        <v>1774</v>
      </c>
      <c r="E55" s="133">
        <v>8</v>
      </c>
      <c r="F55" s="134">
        <v>4203.3100000000004</v>
      </c>
      <c r="G55" s="134">
        <f t="shared" si="2"/>
        <v>33626.480000000003</v>
      </c>
    </row>
    <row r="56" spans="1:9" ht="28.5">
      <c r="A56" s="131" t="s">
        <v>3174</v>
      </c>
      <c r="B56" s="132" t="s">
        <v>3175</v>
      </c>
      <c r="C56" s="131" t="s">
        <v>13</v>
      </c>
      <c r="D56" s="131" t="s">
        <v>1774</v>
      </c>
      <c r="E56" s="133">
        <v>8</v>
      </c>
      <c r="F56" s="134">
        <v>3874.97</v>
      </c>
      <c r="G56" s="134">
        <f t="shared" si="2"/>
        <v>30999.759999999998</v>
      </c>
    </row>
    <row r="57" spans="1:9">
      <c r="A57" s="127"/>
      <c r="B57" s="128"/>
      <c r="C57" s="127"/>
      <c r="D57" s="129"/>
      <c r="E57" s="355" t="s">
        <v>3152</v>
      </c>
      <c r="F57" s="355"/>
      <c r="G57" s="135">
        <f>G52+G53+G54+G55+G56</f>
        <v>230160.20000968123</v>
      </c>
    </row>
    <row r="58" spans="1:9">
      <c r="A58" s="127"/>
      <c r="B58" s="128"/>
      <c r="C58" s="127"/>
      <c r="D58" s="129"/>
      <c r="E58" s="356" t="s">
        <v>3157</v>
      </c>
      <c r="F58" s="356"/>
      <c r="G58" s="136">
        <f>G57</f>
        <v>230160.20000968123</v>
      </c>
      <c r="H58" s="137">
        <v>230160.2</v>
      </c>
      <c r="I58" s="137">
        <f>H58-G58</f>
        <v>-9.6812145784497261E-6</v>
      </c>
    </row>
    <row r="59" spans="1:9">
      <c r="A59" s="127"/>
      <c r="B59" s="128"/>
      <c r="C59" s="357"/>
      <c r="D59" s="357"/>
      <c r="E59" s="129"/>
      <c r="F59" s="129"/>
      <c r="G59" s="129"/>
    </row>
    <row r="60" spans="1:9">
      <c r="A60" s="358" t="s">
        <v>3176</v>
      </c>
      <c r="B60" s="358"/>
      <c r="C60" s="358"/>
      <c r="D60" s="358"/>
      <c r="E60" s="358"/>
      <c r="F60" s="358"/>
      <c r="G60" s="358"/>
    </row>
    <row r="61" spans="1:9" ht="30">
      <c r="A61" s="359" t="s">
        <v>1505</v>
      </c>
      <c r="B61" s="359"/>
      <c r="C61" s="130" t="s">
        <v>4</v>
      </c>
      <c r="D61" s="130" t="s">
        <v>3125</v>
      </c>
      <c r="E61" s="130" t="s">
        <v>3126</v>
      </c>
      <c r="F61" s="130" t="s">
        <v>3127</v>
      </c>
      <c r="G61" s="130" t="s">
        <v>1455</v>
      </c>
    </row>
    <row r="62" spans="1:9" ht="38.25">
      <c r="A62" s="131" t="s">
        <v>3177</v>
      </c>
      <c r="B62" s="132" t="s">
        <v>2687</v>
      </c>
      <c r="C62" s="131" t="s">
        <v>13</v>
      </c>
      <c r="D62" s="131" t="s">
        <v>21</v>
      </c>
      <c r="E62" s="133">
        <v>1.7050000000000001</v>
      </c>
      <c r="F62" s="134">
        <v>0.37</v>
      </c>
      <c r="G62" s="134">
        <f>F62*E62</f>
        <v>0.63085000000000002</v>
      </c>
    </row>
    <row r="63" spans="1:9" ht="38.25">
      <c r="A63" s="131" t="s">
        <v>3178</v>
      </c>
      <c r="B63" s="132" t="s">
        <v>1922</v>
      </c>
      <c r="C63" s="131" t="s">
        <v>13</v>
      </c>
      <c r="D63" s="131" t="s">
        <v>29</v>
      </c>
      <c r="E63" s="133">
        <v>2.3220000000000001</v>
      </c>
      <c r="F63" s="134">
        <v>3.17</v>
      </c>
      <c r="G63" s="134">
        <f t="shared" ref="G63:G66" si="3">F63*E63</f>
        <v>7.3607399999999998</v>
      </c>
    </row>
    <row r="64" spans="1:9">
      <c r="A64" s="131" t="s">
        <v>3179</v>
      </c>
      <c r="B64" s="132" t="s">
        <v>3180</v>
      </c>
      <c r="C64" s="131" t="s">
        <v>13</v>
      </c>
      <c r="D64" s="131" t="s">
        <v>86</v>
      </c>
      <c r="E64" s="133">
        <v>0.748</v>
      </c>
      <c r="F64" s="134">
        <v>37.130000000000003</v>
      </c>
      <c r="G64" s="134">
        <f t="shared" si="3"/>
        <v>27.773240000000001</v>
      </c>
    </row>
    <row r="65" spans="1:7">
      <c r="A65" s="131" t="s">
        <v>3181</v>
      </c>
      <c r="B65" s="132" t="s">
        <v>3182</v>
      </c>
      <c r="C65" s="131" t="s">
        <v>13</v>
      </c>
      <c r="D65" s="131" t="s">
        <v>21</v>
      </c>
      <c r="E65" s="133">
        <v>0.309</v>
      </c>
      <c r="F65" s="134">
        <v>27.5</v>
      </c>
      <c r="G65" s="134">
        <f t="shared" si="3"/>
        <v>8.4975000000000005</v>
      </c>
    </row>
    <row r="66" spans="1:7" ht="25.5">
      <c r="A66" s="131" t="s">
        <v>3183</v>
      </c>
      <c r="B66" s="132" t="s">
        <v>3184</v>
      </c>
      <c r="C66" s="131" t="s">
        <v>13</v>
      </c>
      <c r="D66" s="131" t="s">
        <v>14</v>
      </c>
      <c r="E66" s="133">
        <v>1</v>
      </c>
      <c r="F66" s="134">
        <v>494.63</v>
      </c>
      <c r="G66" s="134">
        <f t="shared" si="3"/>
        <v>494.63</v>
      </c>
    </row>
    <row r="67" spans="1:7">
      <c r="A67" s="127"/>
      <c r="B67" s="128"/>
      <c r="C67" s="127"/>
      <c r="D67" s="129"/>
      <c r="E67" s="355" t="s">
        <v>3142</v>
      </c>
      <c r="F67" s="355"/>
      <c r="G67" s="135">
        <f>G66+G65+G64+G63+G62</f>
        <v>538.89233000000002</v>
      </c>
    </row>
    <row r="68" spans="1:7" ht="30">
      <c r="A68" s="359" t="s">
        <v>3143</v>
      </c>
      <c r="B68" s="359"/>
      <c r="C68" s="130" t="s">
        <v>4</v>
      </c>
      <c r="D68" s="130" t="s">
        <v>3125</v>
      </c>
      <c r="E68" s="130" t="s">
        <v>3126</v>
      </c>
      <c r="F68" s="130" t="s">
        <v>3127</v>
      </c>
      <c r="G68" s="130" t="s">
        <v>1455</v>
      </c>
    </row>
    <row r="69" spans="1:7">
      <c r="A69" s="131" t="s">
        <v>3150</v>
      </c>
      <c r="B69" s="132" t="s">
        <v>1501</v>
      </c>
      <c r="C69" s="131" t="s">
        <v>13</v>
      </c>
      <c r="D69" s="131" t="s">
        <v>1499</v>
      </c>
      <c r="E69" s="133">
        <v>1.3779999999999999</v>
      </c>
      <c r="F69" s="134">
        <v>21.78</v>
      </c>
      <c r="G69" s="134">
        <f>E69*F69</f>
        <v>30.012840000000001</v>
      </c>
    </row>
    <row r="70" spans="1:7">
      <c r="A70" s="131" t="s">
        <v>3185</v>
      </c>
      <c r="B70" s="132" t="s">
        <v>3186</v>
      </c>
      <c r="C70" s="131" t="s">
        <v>13</v>
      </c>
      <c r="D70" s="131" t="s">
        <v>1499</v>
      </c>
      <c r="E70" s="133">
        <v>1.4179999999999999</v>
      </c>
      <c r="F70" s="134">
        <v>26.83</v>
      </c>
      <c r="G70" s="134">
        <f>E70*F70</f>
        <v>38.044939999999997</v>
      </c>
    </row>
    <row r="71" spans="1:7">
      <c r="A71" s="127"/>
      <c r="B71" s="128"/>
      <c r="C71" s="127"/>
      <c r="D71" s="129"/>
      <c r="E71" s="355" t="s">
        <v>3152</v>
      </c>
      <c r="F71" s="355"/>
      <c r="G71" s="135">
        <f>G69+G70</f>
        <v>68.057779999999994</v>
      </c>
    </row>
    <row r="72" spans="1:7">
      <c r="A72" s="127"/>
      <c r="B72" s="128"/>
      <c r="C72" s="127"/>
      <c r="D72" s="129"/>
      <c r="E72" s="356" t="s">
        <v>3157</v>
      </c>
      <c r="F72" s="356"/>
      <c r="G72" s="136">
        <f>G71+G67</f>
        <v>606.95011</v>
      </c>
    </row>
    <row r="73" spans="1:7">
      <c r="A73" s="127"/>
      <c r="B73" s="128"/>
      <c r="C73" s="357"/>
      <c r="D73" s="357"/>
      <c r="E73" s="129"/>
      <c r="F73" s="129"/>
      <c r="G73" s="129"/>
    </row>
    <row r="74" spans="1:7">
      <c r="A74" s="358" t="s">
        <v>3187</v>
      </c>
      <c r="B74" s="358"/>
      <c r="C74" s="358"/>
      <c r="D74" s="358"/>
      <c r="E74" s="358"/>
      <c r="F74" s="358"/>
      <c r="G74" s="358"/>
    </row>
    <row r="75" spans="1:7" ht="30">
      <c r="A75" s="359" t="s">
        <v>3153</v>
      </c>
      <c r="B75" s="359"/>
      <c r="C75" s="130" t="s">
        <v>4</v>
      </c>
      <c r="D75" s="130" t="s">
        <v>3125</v>
      </c>
      <c r="E75" s="130" t="s">
        <v>3126</v>
      </c>
      <c r="F75" s="130" t="s">
        <v>3127</v>
      </c>
      <c r="G75" s="130" t="s">
        <v>1455</v>
      </c>
    </row>
    <row r="76" spans="1:7" ht="38.25">
      <c r="A76" s="131" t="s">
        <v>3188</v>
      </c>
      <c r="B76" s="132" t="s">
        <v>3189</v>
      </c>
      <c r="C76" s="131" t="s">
        <v>13</v>
      </c>
      <c r="D76" s="131" t="s">
        <v>29</v>
      </c>
      <c r="E76" s="133">
        <v>9.7949999999999999</v>
      </c>
      <c r="F76" s="134">
        <v>8.94</v>
      </c>
      <c r="G76" s="134">
        <f>F76*E76</f>
        <v>87.567299999999989</v>
      </c>
    </row>
    <row r="77" spans="1:7" ht="38.25">
      <c r="A77" s="131" t="s">
        <v>3190</v>
      </c>
      <c r="B77" s="132" t="s">
        <v>3191</v>
      </c>
      <c r="C77" s="131" t="s">
        <v>13</v>
      </c>
      <c r="D77" s="131" t="s">
        <v>21</v>
      </c>
      <c r="E77" s="133">
        <v>1</v>
      </c>
      <c r="F77" s="134">
        <v>347.14</v>
      </c>
      <c r="G77" s="134">
        <f t="shared" ref="G77:G79" si="4">F77*E77</f>
        <v>347.14</v>
      </c>
    </row>
    <row r="78" spans="1:7" ht="51">
      <c r="A78" s="131" t="s">
        <v>3192</v>
      </c>
      <c r="B78" s="132" t="s">
        <v>3193</v>
      </c>
      <c r="C78" s="131" t="s">
        <v>13</v>
      </c>
      <c r="D78" s="131" t="s">
        <v>21</v>
      </c>
      <c r="E78" s="133">
        <v>1</v>
      </c>
      <c r="F78" s="134">
        <v>148.27000000000001</v>
      </c>
      <c r="G78" s="134">
        <f t="shared" si="4"/>
        <v>148.27000000000001</v>
      </c>
    </row>
    <row r="79" spans="1:7" ht="38.25">
      <c r="A79" s="131" t="s">
        <v>3194</v>
      </c>
      <c r="B79" s="132" t="s">
        <v>3195</v>
      </c>
      <c r="C79" s="131" t="s">
        <v>13</v>
      </c>
      <c r="D79" s="131" t="s">
        <v>21</v>
      </c>
      <c r="E79" s="133">
        <v>1</v>
      </c>
      <c r="F79" s="134">
        <v>378.99</v>
      </c>
      <c r="G79" s="134">
        <f t="shared" si="4"/>
        <v>378.99</v>
      </c>
    </row>
    <row r="80" spans="1:7">
      <c r="A80" s="127"/>
      <c r="B80" s="128"/>
      <c r="C80" s="127"/>
      <c r="D80" s="129"/>
      <c r="E80" s="355" t="s">
        <v>3156</v>
      </c>
      <c r="F80" s="355"/>
      <c r="G80" s="135">
        <f>G79+G78+G77+G76</f>
        <v>961.96730000000002</v>
      </c>
    </row>
    <row r="81" spans="1:9">
      <c r="A81" s="127"/>
      <c r="B81" s="128"/>
      <c r="C81" s="127"/>
      <c r="D81" s="129"/>
      <c r="E81" s="356" t="s">
        <v>3157</v>
      </c>
      <c r="F81" s="356"/>
      <c r="G81" s="136">
        <f>G80</f>
        <v>961.96730000000002</v>
      </c>
      <c r="H81">
        <v>961.97</v>
      </c>
      <c r="I81" s="137">
        <f>G81-H81</f>
        <v>-2.7000000000043656E-3</v>
      </c>
    </row>
    <row r="82" spans="1:9">
      <c r="A82" s="127"/>
      <c r="B82" s="128"/>
      <c r="C82" s="357"/>
      <c r="D82" s="357"/>
      <c r="E82" s="129"/>
      <c r="F82" s="129"/>
      <c r="G82" s="129"/>
    </row>
    <row r="83" spans="1:9">
      <c r="A83" s="358" t="s">
        <v>3196</v>
      </c>
      <c r="B83" s="358"/>
      <c r="C83" s="358"/>
      <c r="D83" s="358"/>
      <c r="E83" s="358"/>
      <c r="F83" s="358"/>
      <c r="G83" s="358"/>
    </row>
    <row r="84" spans="1:9" ht="30">
      <c r="A84" s="359" t="s">
        <v>3153</v>
      </c>
      <c r="B84" s="359"/>
      <c r="C84" s="130" t="s">
        <v>4</v>
      </c>
      <c r="D84" s="130" t="s">
        <v>3125</v>
      </c>
      <c r="E84" s="130" t="s">
        <v>3126</v>
      </c>
      <c r="F84" s="130" t="s">
        <v>3127</v>
      </c>
      <c r="G84" s="130" t="s">
        <v>1455</v>
      </c>
    </row>
    <row r="85" spans="1:9" ht="38.25">
      <c r="A85" s="131" t="s">
        <v>3188</v>
      </c>
      <c r="B85" s="132" t="s">
        <v>3189</v>
      </c>
      <c r="C85" s="131" t="s">
        <v>13</v>
      </c>
      <c r="D85" s="131" t="s">
        <v>29</v>
      </c>
      <c r="E85" s="133">
        <v>10</v>
      </c>
      <c r="F85" s="134">
        <v>8.93</v>
      </c>
      <c r="G85" s="134">
        <v>89.35</v>
      </c>
    </row>
    <row r="86" spans="1:9" ht="38.25">
      <c r="A86" s="131" t="s">
        <v>3190</v>
      </c>
      <c r="B86" s="132" t="s">
        <v>3191</v>
      </c>
      <c r="C86" s="131" t="s">
        <v>13</v>
      </c>
      <c r="D86" s="131" t="s">
        <v>21</v>
      </c>
      <c r="E86" s="133">
        <v>1</v>
      </c>
      <c r="F86" s="134">
        <v>347.14</v>
      </c>
      <c r="G86" s="134">
        <f t="shared" ref="G86:G88" si="5">E86*F86</f>
        <v>347.14</v>
      </c>
    </row>
    <row r="87" spans="1:9" ht="51">
      <c r="A87" s="131" t="s">
        <v>3197</v>
      </c>
      <c r="B87" s="132" t="s">
        <v>3198</v>
      </c>
      <c r="C87" s="131" t="s">
        <v>13</v>
      </c>
      <c r="D87" s="131" t="s">
        <v>21</v>
      </c>
      <c r="E87" s="133">
        <v>1</v>
      </c>
      <c r="F87" s="134">
        <v>169.34</v>
      </c>
      <c r="G87" s="134">
        <f t="shared" si="5"/>
        <v>169.34</v>
      </c>
    </row>
    <row r="88" spans="1:9" ht="38.25">
      <c r="A88" s="131" t="s">
        <v>3199</v>
      </c>
      <c r="B88" s="132" t="s">
        <v>3200</v>
      </c>
      <c r="C88" s="131" t="s">
        <v>13</v>
      </c>
      <c r="D88" s="131" t="s">
        <v>21</v>
      </c>
      <c r="E88" s="133">
        <v>1</v>
      </c>
      <c r="F88" s="134">
        <v>922.39</v>
      </c>
      <c r="G88" s="134">
        <f t="shared" si="5"/>
        <v>922.39</v>
      </c>
    </row>
    <row r="89" spans="1:9">
      <c r="A89" s="127"/>
      <c r="B89" s="128"/>
      <c r="C89" s="127"/>
      <c r="D89" s="129"/>
      <c r="E89" s="355" t="s">
        <v>3156</v>
      </c>
      <c r="F89" s="355"/>
      <c r="G89" s="135">
        <f>G88+G87+G86+G85</f>
        <v>1528.2199999999998</v>
      </c>
    </row>
    <row r="90" spans="1:9">
      <c r="A90" s="127"/>
      <c r="B90" s="128"/>
      <c r="C90" s="127"/>
      <c r="D90" s="129"/>
      <c r="E90" s="356" t="s">
        <v>3157</v>
      </c>
      <c r="F90" s="356"/>
      <c r="G90" s="136">
        <f>G89</f>
        <v>1528.2199999999998</v>
      </c>
      <c r="H90">
        <v>1528.22</v>
      </c>
      <c r="I90" s="137">
        <f>G90-H90</f>
        <v>0</v>
      </c>
    </row>
    <row r="91" spans="1:9">
      <c r="A91" s="127"/>
      <c r="B91" s="128"/>
      <c r="C91" s="357"/>
      <c r="D91" s="357"/>
      <c r="E91" s="129"/>
      <c r="F91" s="129"/>
      <c r="G91" s="129"/>
    </row>
    <row r="92" spans="1:9">
      <c r="A92" s="358" t="s">
        <v>3201</v>
      </c>
      <c r="B92" s="358"/>
      <c r="C92" s="358"/>
      <c r="D92" s="358"/>
      <c r="E92" s="358"/>
      <c r="F92" s="358"/>
      <c r="G92" s="358"/>
    </row>
    <row r="93" spans="1:9" ht="30">
      <c r="A93" s="359" t="s">
        <v>3153</v>
      </c>
      <c r="B93" s="359"/>
      <c r="C93" s="130" t="s">
        <v>4</v>
      </c>
      <c r="D93" s="130" t="s">
        <v>3125</v>
      </c>
      <c r="E93" s="130" t="s">
        <v>3126</v>
      </c>
      <c r="F93" s="130" t="s">
        <v>3127</v>
      </c>
      <c r="G93" s="130" t="s">
        <v>1455</v>
      </c>
    </row>
    <row r="94" spans="1:9" ht="38.25">
      <c r="A94" s="131" t="s">
        <v>3188</v>
      </c>
      <c r="B94" s="132" t="s">
        <v>3189</v>
      </c>
      <c r="C94" s="131" t="s">
        <v>13</v>
      </c>
      <c r="D94" s="131" t="s">
        <v>29</v>
      </c>
      <c r="E94" s="133">
        <v>10</v>
      </c>
      <c r="F94" s="134">
        <v>8.9350000000000005</v>
      </c>
      <c r="G94" s="134">
        <f>F94*E94</f>
        <v>89.350000000000009</v>
      </c>
    </row>
    <row r="95" spans="1:9" ht="38.25">
      <c r="A95" s="131" t="s">
        <v>3190</v>
      </c>
      <c r="B95" s="132" t="s">
        <v>3191</v>
      </c>
      <c r="C95" s="131" t="s">
        <v>13</v>
      </c>
      <c r="D95" s="131" t="s">
        <v>21</v>
      </c>
      <c r="E95" s="133">
        <v>1</v>
      </c>
      <c r="F95" s="134">
        <f>F86</f>
        <v>347.14</v>
      </c>
      <c r="G95" s="134">
        <f t="shared" ref="G95:G97" si="6">F95*E95</f>
        <v>347.14</v>
      </c>
    </row>
    <row r="96" spans="1:9" ht="51">
      <c r="A96" s="131" t="s">
        <v>3197</v>
      </c>
      <c r="B96" s="132" t="s">
        <v>3198</v>
      </c>
      <c r="C96" s="131" t="s">
        <v>13</v>
      </c>
      <c r="D96" s="131" t="s">
        <v>21</v>
      </c>
      <c r="E96" s="133">
        <v>1</v>
      </c>
      <c r="F96" s="134">
        <f>F87</f>
        <v>169.34</v>
      </c>
      <c r="G96" s="134">
        <f t="shared" si="6"/>
        <v>169.34</v>
      </c>
    </row>
    <row r="97" spans="1:9" ht="38.25">
      <c r="A97" s="131" t="s">
        <v>3202</v>
      </c>
      <c r="B97" s="132" t="s">
        <v>3203</v>
      </c>
      <c r="C97" s="131" t="s">
        <v>13</v>
      </c>
      <c r="D97" s="131" t="s">
        <v>21</v>
      </c>
      <c r="E97" s="133">
        <v>1</v>
      </c>
      <c r="F97" s="134">
        <v>461.12</v>
      </c>
      <c r="G97" s="134">
        <f t="shared" si="6"/>
        <v>461.12</v>
      </c>
    </row>
    <row r="98" spans="1:9">
      <c r="A98" s="127"/>
      <c r="B98" s="128"/>
      <c r="C98" s="127"/>
      <c r="D98" s="129"/>
      <c r="E98" s="355" t="s">
        <v>3156</v>
      </c>
      <c r="F98" s="355"/>
      <c r="G98" s="135">
        <f>G97+G96+G95+G94</f>
        <v>1066.95</v>
      </c>
    </row>
    <row r="99" spans="1:9">
      <c r="A99" s="127"/>
      <c r="B99" s="128"/>
      <c r="C99" s="127"/>
      <c r="D99" s="129"/>
      <c r="E99" s="356" t="s">
        <v>3157</v>
      </c>
      <c r="F99" s="356"/>
      <c r="G99" s="136">
        <f>G98</f>
        <v>1066.95</v>
      </c>
      <c r="H99">
        <v>1066.95</v>
      </c>
      <c r="I99" s="137">
        <f>G99-H99</f>
        <v>0</v>
      </c>
    </row>
    <row r="100" spans="1:9">
      <c r="A100" s="127"/>
      <c r="B100" s="128"/>
      <c r="C100" s="357"/>
      <c r="D100" s="357"/>
      <c r="E100" s="129"/>
      <c r="F100" s="129"/>
      <c r="G100" s="129"/>
    </row>
    <row r="101" spans="1:9">
      <c r="A101" s="358" t="s">
        <v>3204</v>
      </c>
      <c r="B101" s="358"/>
      <c r="C101" s="358"/>
      <c r="D101" s="358"/>
      <c r="E101" s="358"/>
      <c r="F101" s="358"/>
      <c r="G101" s="358"/>
    </row>
    <row r="102" spans="1:9" ht="30">
      <c r="A102" s="359" t="s">
        <v>3153</v>
      </c>
      <c r="B102" s="359"/>
      <c r="C102" s="130" t="s">
        <v>4</v>
      </c>
      <c r="D102" s="130" t="s">
        <v>3125</v>
      </c>
      <c r="E102" s="130" t="s">
        <v>3126</v>
      </c>
      <c r="F102" s="130" t="s">
        <v>3127</v>
      </c>
      <c r="G102" s="130" t="s">
        <v>1455</v>
      </c>
    </row>
    <row r="103" spans="1:9" ht="38.25">
      <c r="A103" s="131" t="s">
        <v>3188</v>
      </c>
      <c r="B103" s="132" t="s">
        <v>3189</v>
      </c>
      <c r="C103" s="131" t="s">
        <v>13</v>
      </c>
      <c r="D103" s="131" t="s">
        <v>29</v>
      </c>
      <c r="E103" s="133">
        <v>10</v>
      </c>
      <c r="F103" s="134">
        <v>8.9350000000000005</v>
      </c>
      <c r="G103" s="134">
        <f>E103*F103</f>
        <v>89.350000000000009</v>
      </c>
    </row>
    <row r="104" spans="1:9" ht="38.25">
      <c r="A104" s="131" t="s">
        <v>3190</v>
      </c>
      <c r="B104" s="132" t="s">
        <v>3191</v>
      </c>
      <c r="C104" s="131" t="s">
        <v>13</v>
      </c>
      <c r="D104" s="131" t="s">
        <v>21</v>
      </c>
      <c r="E104" s="133">
        <v>1</v>
      </c>
      <c r="F104" s="134">
        <v>347.14</v>
      </c>
      <c r="G104" s="134">
        <f t="shared" ref="G104:G106" si="7">E104*F104</f>
        <v>347.14</v>
      </c>
    </row>
    <row r="105" spans="1:9" ht="51">
      <c r="A105" s="131" t="s">
        <v>3197</v>
      </c>
      <c r="B105" s="132" t="s">
        <v>3198</v>
      </c>
      <c r="C105" s="131" t="s">
        <v>13</v>
      </c>
      <c r="D105" s="131" t="s">
        <v>21</v>
      </c>
      <c r="E105" s="133">
        <v>1</v>
      </c>
      <c r="F105" s="134">
        <v>169.34</v>
      </c>
      <c r="G105" s="134">
        <f t="shared" si="7"/>
        <v>169.34</v>
      </c>
    </row>
    <row r="106" spans="1:9" ht="38.25">
      <c r="A106" s="131" t="s">
        <v>3202</v>
      </c>
      <c r="B106" s="132" t="s">
        <v>3203</v>
      </c>
      <c r="C106" s="131" t="s">
        <v>13</v>
      </c>
      <c r="D106" s="131" t="s">
        <v>21</v>
      </c>
      <c r="E106" s="133">
        <v>1</v>
      </c>
      <c r="F106" s="134">
        <v>461.12</v>
      </c>
      <c r="G106" s="134">
        <f t="shared" si="7"/>
        <v>461.12</v>
      </c>
    </row>
    <row r="107" spans="1:9">
      <c r="A107" s="127"/>
      <c r="B107" s="128"/>
      <c r="C107" s="127"/>
      <c r="D107" s="129"/>
      <c r="E107" s="355" t="s">
        <v>3156</v>
      </c>
      <c r="F107" s="355"/>
      <c r="G107" s="135">
        <f>G106+G105+G104+G103</f>
        <v>1066.95</v>
      </c>
      <c r="H107">
        <v>1066.95</v>
      </c>
    </row>
    <row r="108" spans="1:9">
      <c r="A108" s="127"/>
      <c r="B108" s="128"/>
      <c r="C108" s="127"/>
      <c r="D108" s="129"/>
      <c r="E108" s="356" t="s">
        <v>3157</v>
      </c>
      <c r="F108" s="356"/>
      <c r="G108" s="136">
        <f>G107</f>
        <v>1066.95</v>
      </c>
    </row>
    <row r="109" spans="1:9">
      <c r="A109" s="127"/>
      <c r="B109" s="128"/>
      <c r="C109" s="357"/>
      <c r="D109" s="357"/>
      <c r="E109" s="129"/>
      <c r="F109" s="129"/>
      <c r="G109" s="129"/>
    </row>
    <row r="110" spans="1:9">
      <c r="A110" s="358" t="s">
        <v>3205</v>
      </c>
      <c r="B110" s="358"/>
      <c r="C110" s="358"/>
      <c r="D110" s="358"/>
      <c r="E110" s="358"/>
      <c r="F110" s="358"/>
      <c r="G110" s="358"/>
    </row>
    <row r="111" spans="1:9" ht="30">
      <c r="A111" s="359" t="s">
        <v>3153</v>
      </c>
      <c r="B111" s="359"/>
      <c r="C111" s="130" t="s">
        <v>4</v>
      </c>
      <c r="D111" s="130" t="s">
        <v>3125</v>
      </c>
      <c r="E111" s="130" t="s">
        <v>3126</v>
      </c>
      <c r="F111" s="130" t="s">
        <v>3127</v>
      </c>
      <c r="G111" s="130" t="s">
        <v>1455</v>
      </c>
    </row>
    <row r="112" spans="1:9" ht="38.25">
      <c r="A112" s="131" t="s">
        <v>3188</v>
      </c>
      <c r="B112" s="132" t="s">
        <v>3189</v>
      </c>
      <c r="C112" s="131" t="s">
        <v>13</v>
      </c>
      <c r="D112" s="131" t="s">
        <v>29</v>
      </c>
      <c r="E112" s="133">
        <v>10</v>
      </c>
      <c r="F112" s="134">
        <v>8.9350000000000005</v>
      </c>
      <c r="G112" s="134">
        <f>F112*E112</f>
        <v>89.350000000000009</v>
      </c>
    </row>
    <row r="113" spans="1:9" ht="38.25">
      <c r="A113" s="131" t="s">
        <v>3190</v>
      </c>
      <c r="B113" s="132" t="s">
        <v>3191</v>
      </c>
      <c r="C113" s="131" t="s">
        <v>13</v>
      </c>
      <c r="D113" s="131" t="s">
        <v>21</v>
      </c>
      <c r="E113" s="133">
        <v>1</v>
      </c>
      <c r="F113" s="134">
        <v>347.14</v>
      </c>
      <c r="G113" s="134">
        <f t="shared" ref="G113:G115" si="8">F113*E113</f>
        <v>347.14</v>
      </c>
    </row>
    <row r="114" spans="1:9" ht="51">
      <c r="A114" s="131" t="s">
        <v>3197</v>
      </c>
      <c r="B114" s="132" t="s">
        <v>3198</v>
      </c>
      <c r="C114" s="131" t="s">
        <v>13</v>
      </c>
      <c r="D114" s="131" t="s">
        <v>21</v>
      </c>
      <c r="E114" s="133">
        <v>1</v>
      </c>
      <c r="F114" s="134">
        <v>169.34</v>
      </c>
      <c r="G114" s="134">
        <f t="shared" si="8"/>
        <v>169.34</v>
      </c>
    </row>
    <row r="115" spans="1:9" ht="38.25">
      <c r="A115" s="131" t="s">
        <v>3199</v>
      </c>
      <c r="B115" s="132" t="s">
        <v>3200</v>
      </c>
      <c r="C115" s="131" t="s">
        <v>13</v>
      </c>
      <c r="D115" s="131" t="s">
        <v>21</v>
      </c>
      <c r="E115" s="133">
        <v>1</v>
      </c>
      <c r="F115" s="134">
        <v>922.39</v>
      </c>
      <c r="G115" s="134">
        <f t="shared" si="8"/>
        <v>922.39</v>
      </c>
    </row>
    <row r="116" spans="1:9">
      <c r="A116" s="127"/>
      <c r="B116" s="128"/>
      <c r="C116" s="127"/>
      <c r="D116" s="129"/>
      <c r="E116" s="355" t="s">
        <v>3156</v>
      </c>
      <c r="F116" s="355"/>
      <c r="G116" s="135">
        <f>G115+G113+G114+G112</f>
        <v>1528.2199999999998</v>
      </c>
      <c r="H116">
        <v>1528.22</v>
      </c>
      <c r="I116" s="137">
        <f>G117-H116</f>
        <v>0</v>
      </c>
    </row>
    <row r="117" spans="1:9">
      <c r="A117" s="127"/>
      <c r="B117" s="128"/>
      <c r="C117" s="127"/>
      <c r="D117" s="129"/>
      <c r="E117" s="356" t="s">
        <v>3157</v>
      </c>
      <c r="F117" s="356"/>
      <c r="G117" s="136">
        <f>G116</f>
        <v>1528.2199999999998</v>
      </c>
    </row>
    <row r="118" spans="1:9">
      <c r="A118" s="127"/>
      <c r="B118" s="128"/>
      <c r="C118" s="357"/>
      <c r="D118" s="357"/>
      <c r="E118" s="129"/>
      <c r="F118" s="129"/>
      <c r="G118" s="129"/>
    </row>
    <row r="119" spans="1:9">
      <c r="A119" s="358" t="s">
        <v>3206</v>
      </c>
      <c r="B119" s="358"/>
      <c r="C119" s="358"/>
      <c r="D119" s="358"/>
      <c r="E119" s="358"/>
      <c r="F119" s="358"/>
      <c r="G119" s="358"/>
    </row>
    <row r="120" spans="1:9" ht="30">
      <c r="A120" s="359" t="s">
        <v>3153</v>
      </c>
      <c r="B120" s="359"/>
      <c r="C120" s="130" t="s">
        <v>4</v>
      </c>
      <c r="D120" s="130" t="s">
        <v>3125</v>
      </c>
      <c r="E120" s="130" t="s">
        <v>3126</v>
      </c>
      <c r="F120" s="130" t="s">
        <v>3127</v>
      </c>
      <c r="G120" s="130" t="s">
        <v>1455</v>
      </c>
    </row>
    <row r="121" spans="1:9" ht="38.25">
      <c r="A121" s="131" t="s">
        <v>3188</v>
      </c>
      <c r="B121" s="132" t="s">
        <v>3189</v>
      </c>
      <c r="C121" s="131" t="s">
        <v>13</v>
      </c>
      <c r="D121" s="131" t="s">
        <v>29</v>
      </c>
      <c r="E121" s="133">
        <v>9.6</v>
      </c>
      <c r="F121" s="134">
        <v>8.9350000000000005</v>
      </c>
      <c r="G121" s="134">
        <f>E121*F121</f>
        <v>85.775999999999996</v>
      </c>
    </row>
    <row r="122" spans="1:9" ht="38.25">
      <c r="A122" s="131" t="s">
        <v>3190</v>
      </c>
      <c r="B122" s="132" t="s">
        <v>3191</v>
      </c>
      <c r="C122" s="131" t="s">
        <v>13</v>
      </c>
      <c r="D122" s="131" t="s">
        <v>21</v>
      </c>
      <c r="E122" s="133">
        <v>1</v>
      </c>
      <c r="F122" s="134">
        <v>347.14</v>
      </c>
      <c r="G122" s="134">
        <f t="shared" ref="G122:G124" si="9">E122*F122</f>
        <v>347.14</v>
      </c>
    </row>
    <row r="123" spans="1:9" ht="51">
      <c r="A123" s="131" t="s">
        <v>3207</v>
      </c>
      <c r="B123" s="132" t="s">
        <v>3208</v>
      </c>
      <c r="C123" s="131" t="s">
        <v>13</v>
      </c>
      <c r="D123" s="131" t="s">
        <v>21</v>
      </c>
      <c r="E123" s="133">
        <v>1</v>
      </c>
      <c r="F123" s="134">
        <v>148.27000000000001</v>
      </c>
      <c r="G123" s="134">
        <f t="shared" si="9"/>
        <v>148.27000000000001</v>
      </c>
    </row>
    <row r="124" spans="1:9" ht="38.25">
      <c r="A124" s="131" t="s">
        <v>3209</v>
      </c>
      <c r="B124" s="132" t="s">
        <v>3210</v>
      </c>
      <c r="C124" s="131" t="s">
        <v>13</v>
      </c>
      <c r="D124" s="131" t="s">
        <v>21</v>
      </c>
      <c r="E124" s="133">
        <v>1</v>
      </c>
      <c r="F124" s="134">
        <v>394.97</v>
      </c>
      <c r="G124" s="134">
        <f t="shared" si="9"/>
        <v>394.97</v>
      </c>
    </row>
    <row r="125" spans="1:9">
      <c r="A125" s="127"/>
      <c r="B125" s="128"/>
      <c r="C125" s="127"/>
      <c r="D125" s="129"/>
      <c r="E125" s="355" t="s">
        <v>3156</v>
      </c>
      <c r="F125" s="355"/>
      <c r="G125" s="135">
        <f>G121+G122+G123+G124</f>
        <v>976.15600000000006</v>
      </c>
    </row>
    <row r="126" spans="1:9">
      <c r="A126" s="127"/>
      <c r="B126" s="128"/>
      <c r="C126" s="127"/>
      <c r="D126" s="129"/>
      <c r="E126" s="356" t="s">
        <v>3157</v>
      </c>
      <c r="F126" s="356"/>
      <c r="G126" s="136">
        <f>G125</f>
        <v>976.15600000000006</v>
      </c>
      <c r="H126">
        <v>976.16</v>
      </c>
      <c r="I126" s="137">
        <f>G126-H126</f>
        <v>-3.9999999999054126E-3</v>
      </c>
    </row>
    <row r="127" spans="1:9">
      <c r="A127" s="127"/>
      <c r="B127" s="128"/>
      <c r="C127" s="357"/>
      <c r="D127" s="357"/>
      <c r="E127" s="129"/>
      <c r="F127" s="129"/>
      <c r="G127" s="129"/>
    </row>
    <row r="128" spans="1:9">
      <c r="A128" s="358" t="s">
        <v>3211</v>
      </c>
      <c r="B128" s="358"/>
      <c r="C128" s="358"/>
      <c r="D128" s="358"/>
      <c r="E128" s="358"/>
      <c r="F128" s="358"/>
      <c r="G128" s="358"/>
    </row>
    <row r="129" spans="1:9" ht="30">
      <c r="A129" s="359" t="s">
        <v>1505</v>
      </c>
      <c r="B129" s="359"/>
      <c r="C129" s="130" t="s">
        <v>4</v>
      </c>
      <c r="D129" s="130" t="s">
        <v>3125</v>
      </c>
      <c r="E129" s="130" t="s">
        <v>3126</v>
      </c>
      <c r="F129" s="130" t="s">
        <v>3127</v>
      </c>
      <c r="G129" s="130" t="s">
        <v>1455</v>
      </c>
    </row>
    <row r="130" spans="1:9">
      <c r="A130" s="131" t="s">
        <v>3212</v>
      </c>
      <c r="B130" s="132" t="s">
        <v>3213</v>
      </c>
      <c r="C130" s="131" t="s">
        <v>13</v>
      </c>
      <c r="D130" s="131" t="s">
        <v>86</v>
      </c>
      <c r="E130" s="133">
        <v>2.1000000000000001E-2</v>
      </c>
      <c r="F130" s="134">
        <v>20.260000000000002</v>
      </c>
      <c r="G130" s="134">
        <f>E130*F130</f>
        <v>0.42546000000000006</v>
      </c>
    </row>
    <row r="131" spans="1:9">
      <c r="A131" s="131" t="s">
        <v>3181</v>
      </c>
      <c r="B131" s="132" t="s">
        <v>3182</v>
      </c>
      <c r="C131" s="131" t="s">
        <v>13</v>
      </c>
      <c r="D131" s="131" t="s">
        <v>21</v>
      </c>
      <c r="E131" s="133">
        <v>0.35699999999999998</v>
      </c>
      <c r="F131" s="134">
        <v>27.5</v>
      </c>
      <c r="G131" s="134">
        <f t="shared" ref="G131:G132" si="10">E131*F131</f>
        <v>9.817499999999999</v>
      </c>
    </row>
    <row r="132" spans="1:9">
      <c r="A132" s="131" t="s">
        <v>3214</v>
      </c>
      <c r="B132" s="132" t="s">
        <v>3215</v>
      </c>
      <c r="C132" s="131" t="s">
        <v>13</v>
      </c>
      <c r="D132" s="131" t="s">
        <v>14</v>
      </c>
      <c r="E132" s="133">
        <v>1</v>
      </c>
      <c r="F132" s="134">
        <v>240.83</v>
      </c>
      <c r="G132" s="134">
        <f t="shared" si="10"/>
        <v>240.83</v>
      </c>
    </row>
    <row r="133" spans="1:9">
      <c r="A133" s="127"/>
      <c r="B133" s="128"/>
      <c r="C133" s="127"/>
      <c r="D133" s="129"/>
      <c r="E133" s="355" t="s">
        <v>3142</v>
      </c>
      <c r="F133" s="355"/>
      <c r="G133" s="135">
        <f>G130+G131+G132</f>
        <v>251.07296000000002</v>
      </c>
    </row>
    <row r="134" spans="1:9" ht="30">
      <c r="A134" s="359" t="s">
        <v>3143</v>
      </c>
      <c r="B134" s="359"/>
      <c r="C134" s="130" t="s">
        <v>4</v>
      </c>
      <c r="D134" s="130" t="s">
        <v>3125</v>
      </c>
      <c r="E134" s="130" t="s">
        <v>3126</v>
      </c>
      <c r="F134" s="130" t="s">
        <v>3127</v>
      </c>
      <c r="G134" s="130" t="s">
        <v>1455</v>
      </c>
    </row>
    <row r="135" spans="1:9">
      <c r="A135" s="131" t="s">
        <v>3150</v>
      </c>
      <c r="B135" s="132" t="s">
        <v>1501</v>
      </c>
      <c r="C135" s="131" t="s">
        <v>13</v>
      </c>
      <c r="D135" s="131" t="s">
        <v>1499</v>
      </c>
      <c r="E135" s="133">
        <v>0.38200000000000001</v>
      </c>
      <c r="F135" s="134">
        <v>21.78</v>
      </c>
      <c r="G135" s="134">
        <f>E135*F135</f>
        <v>8.31996</v>
      </c>
    </row>
    <row r="136" spans="1:9">
      <c r="A136" s="131" t="s">
        <v>3185</v>
      </c>
      <c r="B136" s="132" t="s">
        <v>3186</v>
      </c>
      <c r="C136" s="131" t="s">
        <v>13</v>
      </c>
      <c r="D136" s="131" t="s">
        <v>1499</v>
      </c>
      <c r="E136" s="133">
        <v>0.39400000000000002</v>
      </c>
      <c r="F136" s="134">
        <v>26.83</v>
      </c>
      <c r="G136" s="134">
        <f>E136*F136</f>
        <v>10.571019999999999</v>
      </c>
    </row>
    <row r="137" spans="1:9">
      <c r="A137" s="127"/>
      <c r="B137" s="128"/>
      <c r="C137" s="127"/>
      <c r="D137" s="129"/>
      <c r="E137" s="355" t="s">
        <v>3152</v>
      </c>
      <c r="F137" s="355"/>
      <c r="G137" s="135">
        <f>G136+G135</f>
        <v>18.890979999999999</v>
      </c>
    </row>
    <row r="138" spans="1:9">
      <c r="A138" s="127"/>
      <c r="B138" s="128"/>
      <c r="C138" s="127"/>
      <c r="D138" s="129"/>
      <c r="E138" s="356" t="s">
        <v>3157</v>
      </c>
      <c r="F138" s="356"/>
      <c r="G138" s="136">
        <f>G137+G133</f>
        <v>269.96394000000004</v>
      </c>
      <c r="H138">
        <v>269.95999999999998</v>
      </c>
      <c r="I138" s="137">
        <f>G138-H138</f>
        <v>3.940000000056898E-3</v>
      </c>
    </row>
    <row r="139" spans="1:9">
      <c r="A139" s="127"/>
      <c r="B139" s="128"/>
      <c r="C139" s="357"/>
      <c r="D139" s="357"/>
      <c r="E139" s="129"/>
      <c r="F139" s="129"/>
      <c r="G139" s="129"/>
    </row>
    <row r="140" spans="1:9">
      <c r="A140" s="358" t="s">
        <v>3216</v>
      </c>
      <c r="B140" s="358"/>
      <c r="C140" s="358"/>
      <c r="D140" s="358"/>
      <c r="E140" s="358"/>
      <c r="F140" s="358"/>
      <c r="G140" s="358"/>
    </row>
    <row r="141" spans="1:9" ht="30">
      <c r="A141" s="359" t="s">
        <v>1505</v>
      </c>
      <c r="B141" s="359"/>
      <c r="C141" s="130" t="s">
        <v>4</v>
      </c>
      <c r="D141" s="130" t="s">
        <v>3125</v>
      </c>
      <c r="E141" s="130" t="s">
        <v>3126</v>
      </c>
      <c r="F141" s="130" t="s">
        <v>3127</v>
      </c>
      <c r="G141" s="130" t="s">
        <v>1455</v>
      </c>
    </row>
    <row r="142" spans="1:9" ht="25.5">
      <c r="A142" s="131" t="s">
        <v>3217</v>
      </c>
      <c r="B142" s="132" t="s">
        <v>3218</v>
      </c>
      <c r="C142" s="131" t="s">
        <v>13</v>
      </c>
      <c r="D142" s="131" t="s">
        <v>86</v>
      </c>
      <c r="E142" s="133">
        <v>15.6</v>
      </c>
      <c r="F142" s="134">
        <v>10.83</v>
      </c>
      <c r="G142" s="134">
        <f>F142*E142</f>
        <v>168.94800000000001</v>
      </c>
    </row>
    <row r="143" spans="1:9">
      <c r="A143" s="127"/>
      <c r="B143" s="128"/>
      <c r="C143" s="127"/>
      <c r="D143" s="129"/>
      <c r="E143" s="355" t="s">
        <v>3142</v>
      </c>
      <c r="F143" s="355"/>
      <c r="G143" s="135">
        <f>G142</f>
        <v>168.94800000000001</v>
      </c>
    </row>
    <row r="144" spans="1:9" ht="30">
      <c r="A144" s="359" t="s">
        <v>3143</v>
      </c>
      <c r="B144" s="359"/>
      <c r="C144" s="130" t="s">
        <v>4</v>
      </c>
      <c r="D144" s="130" t="s">
        <v>3125</v>
      </c>
      <c r="E144" s="130" t="s">
        <v>3126</v>
      </c>
      <c r="F144" s="130" t="s">
        <v>3127</v>
      </c>
      <c r="G144" s="130" t="s">
        <v>1455</v>
      </c>
    </row>
    <row r="145" spans="1:9" ht="25.5">
      <c r="A145" s="131" t="s">
        <v>3219</v>
      </c>
      <c r="B145" s="132" t="s">
        <v>1933</v>
      </c>
      <c r="C145" s="131" t="s">
        <v>13</v>
      </c>
      <c r="D145" s="131" t="s">
        <v>1499</v>
      </c>
      <c r="E145" s="133">
        <v>0.42599999999999999</v>
      </c>
      <c r="F145" s="134">
        <v>25.84</v>
      </c>
      <c r="G145" s="134">
        <f>F145*E145</f>
        <v>11.00784</v>
      </c>
    </row>
    <row r="146" spans="1:9">
      <c r="A146" s="131" t="s">
        <v>3150</v>
      </c>
      <c r="B146" s="132" t="s">
        <v>1501</v>
      </c>
      <c r="C146" s="131" t="s">
        <v>13</v>
      </c>
      <c r="D146" s="131" t="s">
        <v>1499</v>
      </c>
      <c r="E146" s="133">
        <v>0.42499999999999999</v>
      </c>
      <c r="F146" s="134">
        <v>21.78</v>
      </c>
      <c r="G146" s="134">
        <f>F146*E146</f>
        <v>9.2565000000000008</v>
      </c>
    </row>
    <row r="147" spans="1:9">
      <c r="A147" s="127"/>
      <c r="B147" s="128"/>
      <c r="C147" s="127"/>
      <c r="D147" s="129"/>
      <c r="E147" s="355" t="s">
        <v>3152</v>
      </c>
      <c r="F147" s="355"/>
      <c r="G147" s="135">
        <f>G146+G145</f>
        <v>20.264340000000001</v>
      </c>
    </row>
    <row r="148" spans="1:9">
      <c r="A148" s="127"/>
      <c r="B148" s="128"/>
      <c r="C148" s="127"/>
      <c r="D148" s="129"/>
      <c r="E148" s="356" t="s">
        <v>3157</v>
      </c>
      <c r="F148" s="356"/>
      <c r="G148" s="136">
        <f>G147+G143</f>
        <v>189.21234000000001</v>
      </c>
      <c r="H148">
        <v>189.21</v>
      </c>
      <c r="I148" s="137">
        <f>G148-H148</f>
        <v>2.3400000000037835E-3</v>
      </c>
    </row>
    <row r="149" spans="1:9">
      <c r="A149" s="127"/>
      <c r="B149" s="128"/>
      <c r="C149" s="357"/>
      <c r="D149" s="357"/>
      <c r="E149" s="129"/>
      <c r="F149" s="129"/>
      <c r="G149" s="129"/>
    </row>
    <row r="150" spans="1:9">
      <c r="A150" s="358" t="s">
        <v>3220</v>
      </c>
      <c r="B150" s="358"/>
      <c r="C150" s="358"/>
      <c r="D150" s="358"/>
      <c r="E150" s="358"/>
      <c r="F150" s="358"/>
      <c r="G150" s="358"/>
    </row>
    <row r="151" spans="1:9" ht="30">
      <c r="A151" s="359" t="s">
        <v>1505</v>
      </c>
      <c r="B151" s="359"/>
      <c r="C151" s="130" t="s">
        <v>4</v>
      </c>
      <c r="D151" s="130" t="s">
        <v>3125</v>
      </c>
      <c r="E151" s="130" t="s">
        <v>3126</v>
      </c>
      <c r="F151" s="130" t="s">
        <v>3127</v>
      </c>
      <c r="G151" s="130" t="s">
        <v>1455</v>
      </c>
    </row>
    <row r="152" spans="1:9" ht="38.25">
      <c r="A152" s="131" t="s">
        <v>3221</v>
      </c>
      <c r="B152" s="132" t="s">
        <v>2969</v>
      </c>
      <c r="C152" s="131" t="s">
        <v>13</v>
      </c>
      <c r="D152" s="131" t="s">
        <v>21</v>
      </c>
      <c r="E152" s="133">
        <v>8.8000000000000007</v>
      </c>
      <c r="F152" s="134">
        <v>1.1000000000000001</v>
      </c>
      <c r="G152" s="134">
        <f>F152*E152</f>
        <v>9.6800000000000015</v>
      </c>
    </row>
    <row r="153" spans="1:9" ht="51">
      <c r="A153" s="131" t="s">
        <v>3222</v>
      </c>
      <c r="B153" s="132" t="s">
        <v>3223</v>
      </c>
      <c r="C153" s="131" t="s">
        <v>13</v>
      </c>
      <c r="D153" s="131" t="s">
        <v>21</v>
      </c>
      <c r="E153" s="133">
        <v>1</v>
      </c>
      <c r="F153" s="134">
        <v>527.46</v>
      </c>
      <c r="G153" s="134">
        <f t="shared" ref="G153:G154" si="11">F153*E153</f>
        <v>527.46</v>
      </c>
    </row>
    <row r="154" spans="1:9" ht="28.5">
      <c r="A154" s="131" t="s">
        <v>3224</v>
      </c>
      <c r="B154" s="132" t="s">
        <v>1955</v>
      </c>
      <c r="C154" s="131" t="s">
        <v>13</v>
      </c>
      <c r="D154" s="131" t="s">
        <v>1956</v>
      </c>
      <c r="E154" s="133">
        <v>1.6125</v>
      </c>
      <c r="F154" s="134">
        <v>41.63</v>
      </c>
      <c r="G154" s="134">
        <f t="shared" si="11"/>
        <v>67.128375000000005</v>
      </c>
    </row>
    <row r="155" spans="1:9">
      <c r="A155" s="127"/>
      <c r="B155" s="128"/>
      <c r="C155" s="127"/>
      <c r="D155" s="129"/>
      <c r="E155" s="355" t="s">
        <v>3142</v>
      </c>
      <c r="F155" s="355"/>
      <c r="G155" s="135">
        <f>G154+G153+G152</f>
        <v>604.26837499999999</v>
      </c>
    </row>
    <row r="156" spans="1:9" ht="30">
      <c r="A156" s="359" t="s">
        <v>3143</v>
      </c>
      <c r="B156" s="359"/>
      <c r="C156" s="130" t="s">
        <v>4</v>
      </c>
      <c r="D156" s="130" t="s">
        <v>3125</v>
      </c>
      <c r="E156" s="130" t="s">
        <v>3126</v>
      </c>
      <c r="F156" s="130" t="s">
        <v>3127</v>
      </c>
      <c r="G156" s="130" t="s">
        <v>1455</v>
      </c>
    </row>
    <row r="157" spans="1:9">
      <c r="A157" s="131" t="s">
        <v>3148</v>
      </c>
      <c r="B157" s="132" t="s">
        <v>1629</v>
      </c>
      <c r="C157" s="131" t="s">
        <v>13</v>
      </c>
      <c r="D157" s="131" t="s">
        <v>1499</v>
      </c>
      <c r="E157" s="133">
        <v>0.65100000000000002</v>
      </c>
      <c r="F157" s="134">
        <v>27.26</v>
      </c>
      <c r="G157" s="134">
        <f>E157*F157</f>
        <v>17.746260000000003</v>
      </c>
    </row>
    <row r="158" spans="1:9">
      <c r="A158" s="131" t="s">
        <v>3150</v>
      </c>
      <c r="B158" s="132" t="s">
        <v>1501</v>
      </c>
      <c r="C158" s="131" t="s">
        <v>13</v>
      </c>
      <c r="D158" s="131" t="s">
        <v>1499</v>
      </c>
      <c r="E158" s="133">
        <v>0.32500000000000001</v>
      </c>
      <c r="F158" s="134">
        <v>21.78</v>
      </c>
      <c r="G158" s="134">
        <f>E158*F158</f>
        <v>7.0785000000000009</v>
      </c>
    </row>
    <row r="159" spans="1:9">
      <c r="A159" s="127"/>
      <c r="B159" s="128"/>
      <c r="C159" s="127"/>
      <c r="D159" s="129"/>
      <c r="E159" s="355" t="s">
        <v>3152</v>
      </c>
      <c r="F159" s="355"/>
      <c r="G159" s="135">
        <f>G158+G157</f>
        <v>24.824760000000005</v>
      </c>
    </row>
    <row r="160" spans="1:9">
      <c r="A160" s="127"/>
      <c r="B160" s="128"/>
      <c r="C160" s="127"/>
      <c r="D160" s="129"/>
      <c r="E160" s="356" t="s">
        <v>3157</v>
      </c>
      <c r="F160" s="356"/>
      <c r="G160" s="136">
        <f>G159+G155</f>
        <v>629.09313499999996</v>
      </c>
      <c r="H160">
        <v>629.09</v>
      </c>
      <c r="I160" s="137">
        <f>G160-H160</f>
        <v>3.1349999999292777E-3</v>
      </c>
    </row>
    <row r="161" spans="1:9">
      <c r="A161" s="127"/>
      <c r="B161" s="128"/>
      <c r="C161" s="357"/>
      <c r="D161" s="357"/>
      <c r="E161" s="129"/>
      <c r="F161" s="129"/>
      <c r="G161" s="129"/>
    </row>
    <row r="162" spans="1:9">
      <c r="A162" s="358" t="s">
        <v>3225</v>
      </c>
      <c r="B162" s="358"/>
      <c r="C162" s="358"/>
      <c r="D162" s="358"/>
      <c r="E162" s="358"/>
      <c r="F162" s="358"/>
      <c r="G162" s="358"/>
    </row>
    <row r="163" spans="1:9" ht="30">
      <c r="A163" s="359" t="s">
        <v>1505</v>
      </c>
      <c r="B163" s="359"/>
      <c r="C163" s="130" t="s">
        <v>4</v>
      </c>
      <c r="D163" s="130" t="s">
        <v>3125</v>
      </c>
      <c r="E163" s="130" t="s">
        <v>3126</v>
      </c>
      <c r="F163" s="130" t="s">
        <v>3127</v>
      </c>
      <c r="G163" s="130" t="s">
        <v>1455</v>
      </c>
    </row>
    <row r="164" spans="1:9" ht="38.25">
      <c r="A164" s="131" t="s">
        <v>3221</v>
      </c>
      <c r="B164" s="132" t="s">
        <v>2969</v>
      </c>
      <c r="C164" s="131" t="s">
        <v>13</v>
      </c>
      <c r="D164" s="131" t="s">
        <v>21</v>
      </c>
      <c r="E164" s="133">
        <v>4.8166000000000002</v>
      </c>
      <c r="F164" s="134">
        <v>1.1000000000000001</v>
      </c>
      <c r="G164" s="134">
        <f>F164*E164</f>
        <v>5.2982600000000009</v>
      </c>
    </row>
    <row r="165" spans="1:9" ht="38.25">
      <c r="A165" s="131" t="s">
        <v>3226</v>
      </c>
      <c r="B165" s="132" t="s">
        <v>3227</v>
      </c>
      <c r="C165" s="131" t="s">
        <v>13</v>
      </c>
      <c r="D165" s="131" t="s">
        <v>29</v>
      </c>
      <c r="E165" s="133">
        <v>6.8503999999999996</v>
      </c>
      <c r="F165" s="134">
        <v>17.7</v>
      </c>
      <c r="G165" s="134">
        <f t="shared" ref="G165:G167" si="12">F165*E165</f>
        <v>121.25207999999999</v>
      </c>
    </row>
    <row r="166" spans="1:9" ht="38.25">
      <c r="A166" s="131" t="s">
        <v>3228</v>
      </c>
      <c r="B166" s="132" t="s">
        <v>3229</v>
      </c>
      <c r="C166" s="131" t="s">
        <v>13</v>
      </c>
      <c r="D166" s="131" t="s">
        <v>21</v>
      </c>
      <c r="E166" s="133">
        <v>0.54730000000000001</v>
      </c>
      <c r="F166" s="134">
        <v>540.86</v>
      </c>
      <c r="G166" s="134">
        <f t="shared" si="12"/>
        <v>296.01267799999999</v>
      </c>
    </row>
    <row r="167" spans="1:9" ht="28.5">
      <c r="A167" s="131" t="s">
        <v>3224</v>
      </c>
      <c r="B167" s="132" t="s">
        <v>1955</v>
      </c>
      <c r="C167" s="131" t="s">
        <v>13</v>
      </c>
      <c r="D167" s="131" t="s">
        <v>1956</v>
      </c>
      <c r="E167" s="133">
        <v>0.88200000000000001</v>
      </c>
      <c r="F167" s="134">
        <v>41.63</v>
      </c>
      <c r="G167" s="134">
        <f t="shared" si="12"/>
        <v>36.717660000000002</v>
      </c>
    </row>
    <row r="168" spans="1:9">
      <c r="A168" s="127"/>
      <c r="B168" s="128"/>
      <c r="C168" s="127"/>
      <c r="D168" s="129"/>
      <c r="E168" s="355" t="s">
        <v>3142</v>
      </c>
      <c r="F168" s="355"/>
      <c r="G168" s="135">
        <f>G167+G166+G165+G164</f>
        <v>459.28067800000002</v>
      </c>
    </row>
    <row r="169" spans="1:9" ht="30">
      <c r="A169" s="359" t="s">
        <v>3143</v>
      </c>
      <c r="B169" s="359"/>
      <c r="C169" s="130" t="s">
        <v>4</v>
      </c>
      <c r="D169" s="130" t="s">
        <v>3125</v>
      </c>
      <c r="E169" s="130" t="s">
        <v>3126</v>
      </c>
      <c r="F169" s="130" t="s">
        <v>3127</v>
      </c>
      <c r="G169" s="130" t="s">
        <v>1455</v>
      </c>
    </row>
    <row r="170" spans="1:9">
      <c r="A170" s="131" t="s">
        <v>3148</v>
      </c>
      <c r="B170" s="132" t="s">
        <v>1629</v>
      </c>
      <c r="C170" s="131" t="s">
        <v>13</v>
      </c>
      <c r="D170" s="131" t="s">
        <v>1499</v>
      </c>
      <c r="E170" s="133">
        <v>0.3826</v>
      </c>
      <c r="F170" s="134">
        <v>27.26</v>
      </c>
      <c r="G170" s="134">
        <f>F170*E170</f>
        <v>10.429676000000001</v>
      </c>
    </row>
    <row r="171" spans="1:9">
      <c r="A171" s="131" t="s">
        <v>3150</v>
      </c>
      <c r="B171" s="132" t="s">
        <v>1501</v>
      </c>
      <c r="C171" s="131" t="s">
        <v>13</v>
      </c>
      <c r="D171" s="131" t="s">
        <v>1499</v>
      </c>
      <c r="E171" s="133">
        <v>0.191</v>
      </c>
      <c r="F171" s="134">
        <v>21.78</v>
      </c>
      <c r="G171" s="134">
        <f>F171*E171</f>
        <v>4.15998</v>
      </c>
    </row>
    <row r="172" spans="1:9">
      <c r="A172" s="127"/>
      <c r="B172" s="128"/>
      <c r="C172" s="127"/>
      <c r="D172" s="129"/>
      <c r="E172" s="355" t="s">
        <v>3152</v>
      </c>
      <c r="F172" s="355"/>
      <c r="G172" s="135">
        <f>G171+G170</f>
        <v>14.589656000000002</v>
      </c>
    </row>
    <row r="173" spans="1:9">
      <c r="A173" s="127"/>
      <c r="B173" s="128"/>
      <c r="C173" s="127"/>
      <c r="D173" s="129"/>
      <c r="E173" s="356" t="s">
        <v>3157</v>
      </c>
      <c r="F173" s="356"/>
      <c r="G173" s="136">
        <f>G172+G168</f>
        <v>473.87033400000001</v>
      </c>
      <c r="H173">
        <v>473.87</v>
      </c>
      <c r="I173" s="137">
        <f>G173-H173</f>
        <v>3.3400000000938235E-4</v>
      </c>
    </row>
    <row r="174" spans="1:9">
      <c r="A174" s="127"/>
      <c r="B174" s="128"/>
      <c r="C174" s="357"/>
      <c r="D174" s="357"/>
      <c r="E174" s="129"/>
      <c r="F174" s="129"/>
      <c r="G174" s="129"/>
    </row>
    <row r="175" spans="1:9">
      <c r="A175" s="358" t="s">
        <v>3230</v>
      </c>
      <c r="B175" s="358"/>
      <c r="C175" s="358"/>
      <c r="D175" s="358"/>
      <c r="E175" s="358"/>
      <c r="F175" s="358"/>
      <c r="G175" s="358"/>
    </row>
    <row r="176" spans="1:9" ht="30">
      <c r="A176" s="359" t="s">
        <v>1505</v>
      </c>
      <c r="B176" s="359"/>
      <c r="C176" s="130" t="s">
        <v>4</v>
      </c>
      <c r="D176" s="130" t="s">
        <v>3125</v>
      </c>
      <c r="E176" s="130" t="s">
        <v>3126</v>
      </c>
      <c r="F176" s="130" t="s">
        <v>3127</v>
      </c>
      <c r="G176" s="130" t="s">
        <v>1455</v>
      </c>
    </row>
    <row r="177" spans="1:9" ht="38.25">
      <c r="A177" s="131" t="s">
        <v>3221</v>
      </c>
      <c r="B177" s="132" t="s">
        <v>2969</v>
      </c>
      <c r="C177" s="131" t="s">
        <v>13</v>
      </c>
      <c r="D177" s="131" t="s">
        <v>21</v>
      </c>
      <c r="E177" s="133">
        <v>4.8166000000000002</v>
      </c>
      <c r="F177" s="134">
        <v>1.1000000000000001</v>
      </c>
      <c r="G177" s="134">
        <f>E177*F177</f>
        <v>5.2982600000000009</v>
      </c>
    </row>
    <row r="178" spans="1:9" ht="38.25">
      <c r="A178" s="131" t="s">
        <v>3226</v>
      </c>
      <c r="B178" s="132" t="s">
        <v>3227</v>
      </c>
      <c r="C178" s="131" t="s">
        <v>13</v>
      </c>
      <c r="D178" s="131" t="s">
        <v>29</v>
      </c>
      <c r="E178" s="133">
        <v>6.8503999999999996</v>
      </c>
      <c r="F178" s="134">
        <v>17.7</v>
      </c>
      <c r="G178" s="134">
        <f t="shared" ref="G178:G180" si="13">E178*F178</f>
        <v>121.25207999999999</v>
      </c>
    </row>
    <row r="179" spans="1:9" ht="38.25">
      <c r="A179" s="131" t="s">
        <v>3228</v>
      </c>
      <c r="B179" s="132" t="s">
        <v>3229</v>
      </c>
      <c r="C179" s="131" t="s">
        <v>13</v>
      </c>
      <c r="D179" s="131" t="s">
        <v>21</v>
      </c>
      <c r="E179" s="133">
        <v>0.54730000000000001</v>
      </c>
      <c r="F179" s="134">
        <v>540.86</v>
      </c>
      <c r="G179" s="134">
        <f t="shared" si="13"/>
        <v>296.01267799999999</v>
      </c>
    </row>
    <row r="180" spans="1:9" ht="28.5">
      <c r="A180" s="131" t="s">
        <v>3224</v>
      </c>
      <c r="B180" s="132" t="s">
        <v>1955</v>
      </c>
      <c r="C180" s="131" t="s">
        <v>13</v>
      </c>
      <c r="D180" s="131" t="s">
        <v>1956</v>
      </c>
      <c r="E180" s="133">
        <v>0.88319999999999999</v>
      </c>
      <c r="F180" s="134">
        <v>41.63</v>
      </c>
      <c r="G180" s="134">
        <f t="shared" si="13"/>
        <v>36.767616000000004</v>
      </c>
    </row>
    <row r="181" spans="1:9">
      <c r="A181" s="127"/>
      <c r="B181" s="128"/>
      <c r="C181" s="127"/>
      <c r="D181" s="129"/>
      <c r="E181" s="355" t="s">
        <v>3142</v>
      </c>
      <c r="F181" s="355"/>
      <c r="G181" s="135">
        <f>G180+G179+G178+G177</f>
        <v>459.33063400000003</v>
      </c>
    </row>
    <row r="182" spans="1:9" ht="30">
      <c r="A182" s="359" t="s">
        <v>3143</v>
      </c>
      <c r="B182" s="359"/>
      <c r="C182" s="130" t="s">
        <v>4</v>
      </c>
      <c r="D182" s="130" t="s">
        <v>3125</v>
      </c>
      <c r="E182" s="130" t="s">
        <v>3126</v>
      </c>
      <c r="F182" s="130" t="s">
        <v>3127</v>
      </c>
      <c r="G182" s="130" t="s">
        <v>1455</v>
      </c>
    </row>
    <row r="183" spans="1:9">
      <c r="A183" s="131" t="s">
        <v>3148</v>
      </c>
      <c r="B183" s="132" t="s">
        <v>1629</v>
      </c>
      <c r="C183" s="131" t="s">
        <v>13</v>
      </c>
      <c r="D183" s="131" t="s">
        <v>1499</v>
      </c>
      <c r="E183" s="133">
        <v>0.3826</v>
      </c>
      <c r="F183" s="134">
        <v>27.12</v>
      </c>
      <c r="G183" s="134">
        <f>E183*F183</f>
        <v>10.376112000000001</v>
      </c>
    </row>
    <row r="184" spans="1:9">
      <c r="A184" s="131" t="s">
        <v>3150</v>
      </c>
      <c r="B184" s="132" t="s">
        <v>1501</v>
      </c>
      <c r="C184" s="131" t="s">
        <v>13</v>
      </c>
      <c r="D184" s="131" t="s">
        <v>1499</v>
      </c>
      <c r="E184" s="133">
        <v>0.191</v>
      </c>
      <c r="F184" s="134">
        <v>21.78</v>
      </c>
      <c r="G184" s="134">
        <f>E184*F184</f>
        <v>4.15998</v>
      </c>
    </row>
    <row r="185" spans="1:9">
      <c r="A185" s="127"/>
      <c r="B185" s="128"/>
      <c r="C185" s="127"/>
      <c r="D185" s="129"/>
      <c r="E185" s="355" t="s">
        <v>3152</v>
      </c>
      <c r="F185" s="355"/>
      <c r="G185" s="135">
        <f>G183+G184</f>
        <v>14.536092</v>
      </c>
    </row>
    <row r="186" spans="1:9">
      <c r="A186" s="127"/>
      <c r="B186" s="128"/>
      <c r="C186" s="127"/>
      <c r="D186" s="129"/>
      <c r="E186" s="356" t="s">
        <v>3157</v>
      </c>
      <c r="F186" s="356"/>
      <c r="G186" s="136">
        <f>G185+G181</f>
        <v>473.86672600000003</v>
      </c>
      <c r="H186">
        <v>473.87</v>
      </c>
      <c r="I186" s="137">
        <f>G186-H186</f>
        <v>-3.2739999999762404E-3</v>
      </c>
    </row>
    <row r="187" spans="1:9">
      <c r="A187" s="127"/>
      <c r="B187" s="128"/>
      <c r="C187" s="357"/>
      <c r="D187" s="357"/>
      <c r="E187" s="129"/>
      <c r="F187" s="129"/>
      <c r="G187" s="129"/>
    </row>
    <row r="188" spans="1:9">
      <c r="A188" s="358" t="s">
        <v>3231</v>
      </c>
      <c r="B188" s="358"/>
      <c r="C188" s="358"/>
      <c r="D188" s="358"/>
      <c r="E188" s="358"/>
      <c r="F188" s="358"/>
      <c r="G188" s="358"/>
    </row>
    <row r="189" spans="1:9" ht="30">
      <c r="A189" s="359" t="s">
        <v>1505</v>
      </c>
      <c r="B189" s="359"/>
      <c r="C189" s="130" t="s">
        <v>4</v>
      </c>
      <c r="D189" s="130" t="s">
        <v>3125</v>
      </c>
      <c r="E189" s="130" t="s">
        <v>3126</v>
      </c>
      <c r="F189" s="130" t="s">
        <v>3127</v>
      </c>
      <c r="G189" s="130" t="s">
        <v>1455</v>
      </c>
    </row>
    <row r="190" spans="1:9" ht="38.25">
      <c r="A190" s="131" t="s">
        <v>3221</v>
      </c>
      <c r="B190" s="132" t="s">
        <v>2969</v>
      </c>
      <c r="C190" s="131" t="s">
        <v>13</v>
      </c>
      <c r="D190" s="131" t="s">
        <v>21</v>
      </c>
      <c r="E190" s="133">
        <v>4.72</v>
      </c>
      <c r="F190" s="134">
        <v>1.1000000000000001</v>
      </c>
      <c r="G190" s="134">
        <f>ROUND(E190*F190,2)</f>
        <v>5.19</v>
      </c>
    </row>
    <row r="191" spans="1:9" ht="38.25">
      <c r="A191" s="131" t="s">
        <v>3226</v>
      </c>
      <c r="B191" s="132" t="s">
        <v>3227</v>
      </c>
      <c r="C191" s="131" t="s">
        <v>13</v>
      </c>
      <c r="D191" s="131" t="s">
        <v>29</v>
      </c>
      <c r="E191" s="133">
        <v>2.202</v>
      </c>
      <c r="F191" s="134">
        <v>17.7</v>
      </c>
      <c r="G191" s="134">
        <f t="shared" ref="G191:G193" si="14">ROUND(E191*F191,2)</f>
        <v>38.979999999999997</v>
      </c>
    </row>
    <row r="192" spans="1:9" ht="51">
      <c r="A192" s="131" t="s">
        <v>3232</v>
      </c>
      <c r="B192" s="132" t="s">
        <v>3233</v>
      </c>
      <c r="C192" s="131" t="s">
        <v>13</v>
      </c>
      <c r="D192" s="131" t="s">
        <v>14</v>
      </c>
      <c r="E192" s="133">
        <v>1</v>
      </c>
      <c r="F192" s="134">
        <v>273.97000000000003</v>
      </c>
      <c r="G192" s="134">
        <f t="shared" si="14"/>
        <v>273.97000000000003</v>
      </c>
    </row>
    <row r="193" spans="1:9" ht="28.5">
      <c r="A193" s="131" t="s">
        <v>3224</v>
      </c>
      <c r="B193" s="132" t="s">
        <v>1955</v>
      </c>
      <c r="C193" s="131" t="s">
        <v>13</v>
      </c>
      <c r="D193" s="131" t="s">
        <v>1956</v>
      </c>
      <c r="E193" s="133">
        <v>6.3200000000000006E-2</v>
      </c>
      <c r="F193" s="134">
        <v>41.63</v>
      </c>
      <c r="G193" s="134">
        <f t="shared" si="14"/>
        <v>2.63</v>
      </c>
    </row>
    <row r="194" spans="1:9">
      <c r="A194" s="127"/>
      <c r="B194" s="128"/>
      <c r="C194" s="127"/>
      <c r="D194" s="129"/>
      <c r="E194" s="355" t="s">
        <v>3142</v>
      </c>
      <c r="F194" s="355"/>
      <c r="G194" s="135">
        <f>G193+G192+G191+G190</f>
        <v>320.77000000000004</v>
      </c>
    </row>
    <row r="195" spans="1:9" ht="30">
      <c r="A195" s="359" t="s">
        <v>3143</v>
      </c>
      <c r="B195" s="359"/>
      <c r="C195" s="130" t="s">
        <v>4</v>
      </c>
      <c r="D195" s="130" t="s">
        <v>3125</v>
      </c>
      <c r="E195" s="130" t="s">
        <v>3126</v>
      </c>
      <c r="F195" s="130" t="s">
        <v>3127</v>
      </c>
      <c r="G195" s="130" t="s">
        <v>1455</v>
      </c>
    </row>
    <row r="196" spans="1:9">
      <c r="A196" s="131" t="s">
        <v>3148</v>
      </c>
      <c r="B196" s="132" t="s">
        <v>1629</v>
      </c>
      <c r="C196" s="131" t="s">
        <v>13</v>
      </c>
      <c r="D196" s="131" t="s">
        <v>1499</v>
      </c>
      <c r="E196" s="133">
        <v>0.28199999999999997</v>
      </c>
      <c r="F196" s="134">
        <v>27.26</v>
      </c>
      <c r="G196" s="134">
        <f t="shared" ref="G196:G197" si="15">ROUND(E196*F196,2)</f>
        <v>7.69</v>
      </c>
    </row>
    <row r="197" spans="1:9">
      <c r="A197" s="131" t="s">
        <v>3150</v>
      </c>
      <c r="B197" s="132" t="s">
        <v>1501</v>
      </c>
      <c r="C197" s="131" t="s">
        <v>13</v>
      </c>
      <c r="D197" s="131" t="s">
        <v>1499</v>
      </c>
      <c r="E197" s="133">
        <v>0.14099999999999999</v>
      </c>
      <c r="F197" s="134">
        <v>21.78</v>
      </c>
      <c r="G197" s="134">
        <f t="shared" si="15"/>
        <v>3.07</v>
      </c>
    </row>
    <row r="198" spans="1:9">
      <c r="A198" s="127"/>
      <c r="B198" s="128"/>
      <c r="C198" s="127"/>
      <c r="D198" s="129"/>
      <c r="E198" s="355" t="s">
        <v>3152</v>
      </c>
      <c r="F198" s="355"/>
      <c r="G198" s="135">
        <f>G197+G196</f>
        <v>10.76</v>
      </c>
    </row>
    <row r="199" spans="1:9">
      <c r="A199" s="127"/>
      <c r="B199" s="128"/>
      <c r="C199" s="127"/>
      <c r="D199" s="129"/>
      <c r="E199" s="356" t="s">
        <v>3157</v>
      </c>
      <c r="F199" s="356"/>
      <c r="G199" s="136">
        <f>G198+G194</f>
        <v>331.53000000000003</v>
      </c>
      <c r="H199">
        <v>331.53</v>
      </c>
      <c r="I199" s="137">
        <f>G199-H199</f>
        <v>0</v>
      </c>
    </row>
    <row r="200" spans="1:9">
      <c r="A200" s="127"/>
      <c r="B200" s="128"/>
      <c r="C200" s="357"/>
      <c r="D200" s="357"/>
      <c r="E200" s="129"/>
      <c r="F200" s="129"/>
      <c r="G200" s="129"/>
    </row>
    <row r="201" spans="1:9">
      <c r="A201" s="358" t="s">
        <v>3234</v>
      </c>
      <c r="B201" s="358"/>
      <c r="C201" s="358"/>
      <c r="D201" s="358"/>
      <c r="E201" s="358"/>
      <c r="F201" s="358"/>
      <c r="G201" s="358"/>
    </row>
    <row r="202" spans="1:9" ht="30">
      <c r="A202" s="359" t="s">
        <v>1505</v>
      </c>
      <c r="B202" s="359"/>
      <c r="C202" s="130" t="s">
        <v>4</v>
      </c>
      <c r="D202" s="130" t="s">
        <v>3125</v>
      </c>
      <c r="E202" s="130" t="s">
        <v>3126</v>
      </c>
      <c r="F202" s="130" t="s">
        <v>3127</v>
      </c>
      <c r="G202" s="130" t="s">
        <v>1455</v>
      </c>
    </row>
    <row r="203" spans="1:9" ht="38.25">
      <c r="A203" s="131" t="s">
        <v>3221</v>
      </c>
      <c r="B203" s="132" t="s">
        <v>2969</v>
      </c>
      <c r="C203" s="131" t="s">
        <v>13</v>
      </c>
      <c r="D203" s="131" t="s">
        <v>21</v>
      </c>
      <c r="E203" s="133">
        <v>4.8166000000000002</v>
      </c>
      <c r="F203" s="134">
        <v>1.1000000000000001</v>
      </c>
      <c r="G203" s="134">
        <f>F203*E203</f>
        <v>5.2982600000000009</v>
      </c>
    </row>
    <row r="204" spans="1:9" ht="38.25">
      <c r="A204" s="131" t="s">
        <v>3226</v>
      </c>
      <c r="B204" s="132" t="s">
        <v>3227</v>
      </c>
      <c r="C204" s="131" t="s">
        <v>13</v>
      </c>
      <c r="D204" s="131" t="s">
        <v>29</v>
      </c>
      <c r="E204" s="133">
        <v>6.8503999999999996</v>
      </c>
      <c r="F204" s="134">
        <v>17.7</v>
      </c>
      <c r="G204" s="134">
        <f t="shared" ref="G204:G206" si="16">F204*E204</f>
        <v>121.25207999999999</v>
      </c>
    </row>
    <row r="205" spans="1:9" ht="38.25">
      <c r="A205" s="131" t="s">
        <v>3228</v>
      </c>
      <c r="B205" s="132" t="s">
        <v>3229</v>
      </c>
      <c r="C205" s="131" t="s">
        <v>13</v>
      </c>
      <c r="D205" s="131" t="s">
        <v>21</v>
      </c>
      <c r="E205" s="133">
        <v>0.54730000000000001</v>
      </c>
      <c r="F205" s="134">
        <v>540.86</v>
      </c>
      <c r="G205" s="134">
        <f t="shared" si="16"/>
        <v>296.01267799999999</v>
      </c>
    </row>
    <row r="206" spans="1:9" ht="28.5">
      <c r="A206" s="131" t="s">
        <v>3224</v>
      </c>
      <c r="B206" s="132" t="s">
        <v>1955</v>
      </c>
      <c r="C206" s="131" t="s">
        <v>13</v>
      </c>
      <c r="D206" s="131" t="s">
        <v>1956</v>
      </c>
      <c r="E206" s="133">
        <v>0.88200000000000001</v>
      </c>
      <c r="F206" s="134">
        <v>41.63</v>
      </c>
      <c r="G206" s="134">
        <f t="shared" si="16"/>
        <v>36.717660000000002</v>
      </c>
    </row>
    <row r="207" spans="1:9">
      <c r="A207" s="127"/>
      <c r="B207" s="128"/>
      <c r="C207" s="127"/>
      <c r="D207" s="129"/>
      <c r="E207" s="355" t="s">
        <v>3142</v>
      </c>
      <c r="F207" s="355"/>
      <c r="G207" s="135">
        <f>G206+G205+G204+G203</f>
        <v>459.28067800000002</v>
      </c>
    </row>
    <row r="208" spans="1:9" ht="30">
      <c r="A208" s="359" t="s">
        <v>3143</v>
      </c>
      <c r="B208" s="359"/>
      <c r="C208" s="130" t="s">
        <v>4</v>
      </c>
      <c r="D208" s="130" t="s">
        <v>3125</v>
      </c>
      <c r="E208" s="130" t="s">
        <v>3126</v>
      </c>
      <c r="F208" s="130" t="s">
        <v>3127</v>
      </c>
      <c r="G208" s="130" t="s">
        <v>1455</v>
      </c>
    </row>
    <row r="209" spans="1:9">
      <c r="A209" s="131" t="s">
        <v>3148</v>
      </c>
      <c r="B209" s="132" t="s">
        <v>1629</v>
      </c>
      <c r="C209" s="131" t="s">
        <v>13</v>
      </c>
      <c r="D209" s="131" t="s">
        <v>1499</v>
      </c>
      <c r="E209" s="133">
        <v>0.3826</v>
      </c>
      <c r="F209" s="134">
        <v>27.26</v>
      </c>
      <c r="G209" s="134">
        <f>F209*E209</f>
        <v>10.429676000000001</v>
      </c>
    </row>
    <row r="210" spans="1:9">
      <c r="A210" s="131" t="s">
        <v>3150</v>
      </c>
      <c r="B210" s="132" t="s">
        <v>1501</v>
      </c>
      <c r="C210" s="131" t="s">
        <v>13</v>
      </c>
      <c r="D210" s="131" t="s">
        <v>1499</v>
      </c>
      <c r="E210" s="133">
        <v>0.191</v>
      </c>
      <c r="F210" s="134">
        <v>21.78</v>
      </c>
      <c r="G210" s="134">
        <f>F210*E210</f>
        <v>4.15998</v>
      </c>
    </row>
    <row r="211" spans="1:9">
      <c r="A211" s="127"/>
      <c r="B211" s="128"/>
      <c r="C211" s="127"/>
      <c r="D211" s="129"/>
      <c r="E211" s="355" t="s">
        <v>3152</v>
      </c>
      <c r="F211" s="355"/>
      <c r="G211" s="135">
        <f>G209+G210</f>
        <v>14.589656000000002</v>
      </c>
    </row>
    <row r="212" spans="1:9">
      <c r="A212" s="127"/>
      <c r="B212" s="128"/>
      <c r="C212" s="127"/>
      <c r="D212" s="129"/>
      <c r="E212" s="356" t="s">
        <v>3157</v>
      </c>
      <c r="F212" s="356"/>
      <c r="G212" s="136">
        <f>G211+G207</f>
        <v>473.87033400000001</v>
      </c>
      <c r="H212">
        <v>473.87</v>
      </c>
      <c r="I212" s="137">
        <f>G212-H212</f>
        <v>3.3400000000938235E-4</v>
      </c>
    </row>
    <row r="213" spans="1:9">
      <c r="A213" s="127"/>
      <c r="B213" s="128"/>
      <c r="C213" s="357"/>
      <c r="D213" s="357"/>
      <c r="E213" s="129"/>
      <c r="F213" s="129"/>
      <c r="G213" s="129"/>
    </row>
    <row r="214" spans="1:9">
      <c r="A214" s="358" t="s">
        <v>3235</v>
      </c>
      <c r="B214" s="358"/>
      <c r="C214" s="358"/>
      <c r="D214" s="358"/>
      <c r="E214" s="358"/>
      <c r="F214" s="358"/>
      <c r="G214" s="358"/>
    </row>
    <row r="215" spans="1:9" ht="30">
      <c r="A215" s="359" t="s">
        <v>1505</v>
      </c>
      <c r="B215" s="359"/>
      <c r="C215" s="130" t="s">
        <v>4</v>
      </c>
      <c r="D215" s="130" t="s">
        <v>3125</v>
      </c>
      <c r="E215" s="130" t="s">
        <v>3126</v>
      </c>
      <c r="F215" s="130" t="s">
        <v>3127</v>
      </c>
      <c r="G215" s="130" t="s">
        <v>1455</v>
      </c>
    </row>
    <row r="216" spans="1:9" ht="38.25">
      <c r="A216" s="131" t="s">
        <v>3236</v>
      </c>
      <c r="B216" s="132" t="s">
        <v>3237</v>
      </c>
      <c r="C216" s="131" t="s">
        <v>13</v>
      </c>
      <c r="D216" s="131" t="s">
        <v>21</v>
      </c>
      <c r="E216" s="133">
        <v>2.0832999999999999</v>
      </c>
      <c r="F216" s="134">
        <v>177.8</v>
      </c>
      <c r="G216" s="134">
        <f>E216*F216</f>
        <v>370.41074000000003</v>
      </c>
    </row>
    <row r="217" spans="1:9" ht="38.25">
      <c r="A217" s="131" t="s">
        <v>3238</v>
      </c>
      <c r="B217" s="132" t="s">
        <v>3239</v>
      </c>
      <c r="C217" s="131" t="s">
        <v>13</v>
      </c>
      <c r="D217" s="131" t="s">
        <v>21</v>
      </c>
      <c r="E217" s="133">
        <v>24.4</v>
      </c>
      <c r="F217" s="134">
        <v>0.21</v>
      </c>
      <c r="G217" s="134">
        <f t="shared" ref="G217:G218" si="17">E217*F217</f>
        <v>5.1239999999999997</v>
      </c>
    </row>
    <row r="218" spans="1:9">
      <c r="A218" s="131" t="s">
        <v>3181</v>
      </c>
      <c r="B218" s="132" t="s">
        <v>3182</v>
      </c>
      <c r="C218" s="131" t="s">
        <v>13</v>
      </c>
      <c r="D218" s="131" t="s">
        <v>21</v>
      </c>
      <c r="E218" s="133">
        <v>1.246</v>
      </c>
      <c r="F218" s="134">
        <v>27.5</v>
      </c>
      <c r="G218" s="134">
        <f t="shared" si="17"/>
        <v>34.265000000000001</v>
      </c>
    </row>
    <row r="219" spans="1:9">
      <c r="A219" s="127"/>
      <c r="B219" s="128"/>
      <c r="C219" s="127"/>
      <c r="D219" s="129"/>
      <c r="E219" s="355" t="s">
        <v>3142</v>
      </c>
      <c r="F219" s="355"/>
      <c r="G219" s="135">
        <f>G216+G217+G218</f>
        <v>409.79974000000004</v>
      </c>
    </row>
    <row r="220" spans="1:9" ht="30">
      <c r="A220" s="359" t="s">
        <v>3143</v>
      </c>
      <c r="B220" s="359"/>
      <c r="C220" s="130" t="s">
        <v>4</v>
      </c>
      <c r="D220" s="130" t="s">
        <v>3125</v>
      </c>
      <c r="E220" s="130" t="s">
        <v>3126</v>
      </c>
      <c r="F220" s="130" t="s">
        <v>3127</v>
      </c>
      <c r="G220" s="130" t="s">
        <v>1455</v>
      </c>
    </row>
    <row r="221" spans="1:9">
      <c r="A221" s="131" t="s">
        <v>3148</v>
      </c>
      <c r="B221" s="132" t="s">
        <v>1629</v>
      </c>
      <c r="C221" s="131" t="s">
        <v>13</v>
      </c>
      <c r="D221" s="131" t="s">
        <v>1499</v>
      </c>
      <c r="E221" s="133">
        <v>1.7070000000000001</v>
      </c>
      <c r="F221" s="134">
        <v>27.26</v>
      </c>
      <c r="G221" s="134">
        <f>F221*E221</f>
        <v>46.532820000000008</v>
      </c>
    </row>
    <row r="222" spans="1:9">
      <c r="A222" s="131" t="s">
        <v>3150</v>
      </c>
      <c r="B222" s="132" t="s">
        <v>1501</v>
      </c>
      <c r="C222" s="131" t="s">
        <v>13</v>
      </c>
      <c r="D222" s="131" t="s">
        <v>1499</v>
      </c>
      <c r="E222" s="133">
        <v>0.85299999999999998</v>
      </c>
      <c r="F222" s="134">
        <v>21.78</v>
      </c>
      <c r="G222" s="134">
        <f>F222*E222</f>
        <v>18.578340000000001</v>
      </c>
    </row>
    <row r="223" spans="1:9">
      <c r="A223" s="127"/>
      <c r="B223" s="128"/>
      <c r="C223" s="127"/>
      <c r="D223" s="129"/>
      <c r="E223" s="355" t="s">
        <v>3152</v>
      </c>
      <c r="F223" s="355"/>
      <c r="G223" s="135">
        <f>G221+G222</f>
        <v>65.111160000000012</v>
      </c>
    </row>
    <row r="224" spans="1:9">
      <c r="A224" s="127"/>
      <c r="B224" s="128"/>
      <c r="C224" s="127"/>
      <c r="D224" s="129"/>
      <c r="E224" s="356" t="s">
        <v>3157</v>
      </c>
      <c r="F224" s="356"/>
      <c r="G224" s="136">
        <f>G223+G219</f>
        <v>474.91090000000008</v>
      </c>
      <c r="H224">
        <v>474.91</v>
      </c>
      <c r="I224" s="137">
        <f>G224-H224</f>
        <v>9.0000000005829861E-4</v>
      </c>
    </row>
    <row r="225" spans="1:8">
      <c r="A225" s="127"/>
      <c r="B225" s="128"/>
      <c r="C225" s="357"/>
      <c r="D225" s="357"/>
      <c r="E225" s="129"/>
      <c r="F225" s="129"/>
      <c r="G225" s="129"/>
    </row>
    <row r="226" spans="1:8">
      <c r="A226" s="358" t="s">
        <v>3240</v>
      </c>
      <c r="B226" s="358"/>
      <c r="C226" s="358"/>
      <c r="D226" s="358"/>
      <c r="E226" s="358"/>
      <c r="F226" s="358"/>
      <c r="G226" s="358"/>
    </row>
    <row r="227" spans="1:8" ht="30">
      <c r="A227" s="359" t="s">
        <v>1505</v>
      </c>
      <c r="B227" s="359"/>
      <c r="C227" s="130" t="s">
        <v>4</v>
      </c>
      <c r="D227" s="130" t="s">
        <v>3125</v>
      </c>
      <c r="E227" s="130" t="s">
        <v>3126</v>
      </c>
      <c r="F227" s="130" t="s">
        <v>3127</v>
      </c>
      <c r="G227" s="130" t="s">
        <v>1455</v>
      </c>
    </row>
    <row r="228" spans="1:8" ht="38.25">
      <c r="A228" s="131" t="s">
        <v>3236</v>
      </c>
      <c r="B228" s="132" t="s">
        <v>3237</v>
      </c>
      <c r="C228" s="131" t="s">
        <v>13</v>
      </c>
      <c r="D228" s="131" t="s">
        <v>21</v>
      </c>
      <c r="E228" s="133">
        <v>2.0832999999999999</v>
      </c>
      <c r="F228" s="134">
        <v>177.8</v>
      </c>
      <c r="G228" s="134">
        <f>F228*E228</f>
        <v>370.41074000000003</v>
      </c>
    </row>
    <row r="229" spans="1:8" ht="38.25">
      <c r="A229" s="131" t="s">
        <v>3238</v>
      </c>
      <c r="B229" s="132" t="s">
        <v>3239</v>
      </c>
      <c r="C229" s="131" t="s">
        <v>13</v>
      </c>
      <c r="D229" s="131" t="s">
        <v>21</v>
      </c>
      <c r="E229" s="133">
        <v>24.4</v>
      </c>
      <c r="F229" s="134">
        <v>0.21</v>
      </c>
      <c r="G229" s="134">
        <f t="shared" ref="G229:G230" si="18">F229*E229</f>
        <v>5.1239999999999997</v>
      </c>
    </row>
    <row r="230" spans="1:8">
      <c r="A230" s="131" t="s">
        <v>3181</v>
      </c>
      <c r="B230" s="132" t="s">
        <v>3182</v>
      </c>
      <c r="C230" s="131" t="s">
        <v>13</v>
      </c>
      <c r="D230" s="131" t="s">
        <v>21</v>
      </c>
      <c r="E230" s="133">
        <v>1.246</v>
      </c>
      <c r="F230" s="134">
        <v>27.5</v>
      </c>
      <c r="G230" s="134">
        <f t="shared" si="18"/>
        <v>34.265000000000001</v>
      </c>
    </row>
    <row r="231" spans="1:8">
      <c r="A231" s="127"/>
      <c r="B231" s="128"/>
      <c r="C231" s="127"/>
      <c r="D231" s="129"/>
      <c r="E231" s="355" t="s">
        <v>3142</v>
      </c>
      <c r="F231" s="355"/>
      <c r="G231" s="135">
        <f>G230+G229+G228</f>
        <v>409.79974000000004</v>
      </c>
    </row>
    <row r="232" spans="1:8" ht="30">
      <c r="A232" s="359" t="s">
        <v>3143</v>
      </c>
      <c r="B232" s="359"/>
      <c r="C232" s="130" t="s">
        <v>4</v>
      </c>
      <c r="D232" s="130" t="s">
        <v>3125</v>
      </c>
      <c r="E232" s="130" t="s">
        <v>3126</v>
      </c>
      <c r="F232" s="130" t="s">
        <v>3127</v>
      </c>
      <c r="G232" s="130" t="s">
        <v>1455</v>
      </c>
    </row>
    <row r="233" spans="1:8">
      <c r="A233" s="131" t="s">
        <v>3148</v>
      </c>
      <c r="B233" s="132" t="s">
        <v>1629</v>
      </c>
      <c r="C233" s="131" t="s">
        <v>13</v>
      </c>
      <c r="D233" s="131" t="s">
        <v>1499</v>
      </c>
      <c r="E233" s="133">
        <v>1.7070000000000001</v>
      </c>
      <c r="F233" s="134">
        <v>27.26</v>
      </c>
      <c r="G233" s="134">
        <f>F233*E233</f>
        <v>46.532820000000008</v>
      </c>
    </row>
    <row r="234" spans="1:8">
      <c r="A234" s="131" t="s">
        <v>3150</v>
      </c>
      <c r="B234" s="132" t="s">
        <v>1501</v>
      </c>
      <c r="C234" s="131" t="s">
        <v>13</v>
      </c>
      <c r="D234" s="131" t="s">
        <v>1499</v>
      </c>
      <c r="E234" s="133">
        <v>0.85299999999999998</v>
      </c>
      <c r="F234" s="134">
        <v>21.78</v>
      </c>
      <c r="G234" s="134">
        <f>F234*E234</f>
        <v>18.578340000000001</v>
      </c>
    </row>
    <row r="235" spans="1:8">
      <c r="A235" s="127"/>
      <c r="B235" s="128"/>
      <c r="C235" s="127"/>
      <c r="D235" s="129"/>
      <c r="E235" s="355" t="s">
        <v>3152</v>
      </c>
      <c r="F235" s="355"/>
      <c r="G235" s="135">
        <f>G234+G233</f>
        <v>65.111160000000012</v>
      </c>
    </row>
    <row r="236" spans="1:8">
      <c r="A236" s="127"/>
      <c r="B236" s="128"/>
      <c r="C236" s="127"/>
      <c r="D236" s="129"/>
      <c r="E236" s="356" t="s">
        <v>3157</v>
      </c>
      <c r="F236" s="356"/>
      <c r="G236" s="136">
        <f>G235+G231</f>
        <v>474.91090000000008</v>
      </c>
      <c r="H236">
        <v>474.91</v>
      </c>
    </row>
    <row r="237" spans="1:8">
      <c r="A237" s="127"/>
      <c r="B237" s="128"/>
      <c r="C237" s="357"/>
      <c r="D237" s="357"/>
      <c r="E237" s="129"/>
      <c r="F237" s="129"/>
      <c r="G237" s="129"/>
    </row>
    <row r="238" spans="1:8">
      <c r="A238" s="358" t="s">
        <v>3241</v>
      </c>
      <c r="B238" s="358"/>
      <c r="C238" s="358"/>
      <c r="D238" s="358"/>
      <c r="E238" s="358"/>
      <c r="F238" s="358"/>
      <c r="G238" s="358"/>
    </row>
    <row r="239" spans="1:8" ht="30">
      <c r="A239" s="359" t="s">
        <v>1505</v>
      </c>
      <c r="B239" s="359"/>
      <c r="C239" s="130" t="s">
        <v>4</v>
      </c>
      <c r="D239" s="130" t="s">
        <v>3125</v>
      </c>
      <c r="E239" s="130" t="s">
        <v>3126</v>
      </c>
      <c r="F239" s="130" t="s">
        <v>3127</v>
      </c>
      <c r="G239" s="130" t="s">
        <v>1455</v>
      </c>
    </row>
    <row r="240" spans="1:8" ht="51">
      <c r="A240" s="131" t="s">
        <v>3242</v>
      </c>
      <c r="B240" s="132" t="s">
        <v>3243</v>
      </c>
      <c r="C240" s="131" t="s">
        <v>13</v>
      </c>
      <c r="D240" s="131" t="s">
        <v>14</v>
      </c>
      <c r="E240" s="133">
        <v>1</v>
      </c>
      <c r="F240" s="134">
        <v>440.35</v>
      </c>
      <c r="G240" s="134">
        <f>E240*F240</f>
        <v>440.35</v>
      </c>
    </row>
    <row r="241" spans="1:9" ht="38.25">
      <c r="A241" s="131" t="s">
        <v>3238</v>
      </c>
      <c r="B241" s="132" t="s">
        <v>3239</v>
      </c>
      <c r="C241" s="131" t="s">
        <v>13</v>
      </c>
      <c r="D241" s="131" t="s">
        <v>21</v>
      </c>
      <c r="E241" s="133">
        <v>17.413</v>
      </c>
      <c r="F241" s="134">
        <v>0.21</v>
      </c>
      <c r="G241" s="134">
        <f t="shared" ref="G241:G242" si="19">E241*F241</f>
        <v>3.65673</v>
      </c>
    </row>
    <row r="242" spans="1:9">
      <c r="A242" s="131" t="s">
        <v>3181</v>
      </c>
      <c r="B242" s="132" t="s">
        <v>3182</v>
      </c>
      <c r="C242" s="131" t="s">
        <v>13</v>
      </c>
      <c r="D242" s="131" t="s">
        <v>21</v>
      </c>
      <c r="E242" s="133">
        <v>0.42349999999999999</v>
      </c>
      <c r="F242" s="134">
        <v>27.5</v>
      </c>
      <c r="G242" s="134">
        <f t="shared" si="19"/>
        <v>11.64625</v>
      </c>
    </row>
    <row r="243" spans="1:9">
      <c r="A243" s="127"/>
      <c r="B243" s="128"/>
      <c r="C243" s="127"/>
      <c r="D243" s="129"/>
      <c r="E243" s="355" t="s">
        <v>3142</v>
      </c>
      <c r="F243" s="355"/>
      <c r="G243" s="135">
        <f>G242+G241+G240</f>
        <v>455.65298000000001</v>
      </c>
    </row>
    <row r="244" spans="1:9" ht="30">
      <c r="A244" s="359" t="s">
        <v>3143</v>
      </c>
      <c r="B244" s="359"/>
      <c r="C244" s="130" t="s">
        <v>4</v>
      </c>
      <c r="D244" s="130" t="s">
        <v>3125</v>
      </c>
      <c r="E244" s="130" t="s">
        <v>3126</v>
      </c>
      <c r="F244" s="130" t="s">
        <v>3127</v>
      </c>
      <c r="G244" s="130" t="s">
        <v>1455</v>
      </c>
    </row>
    <row r="245" spans="1:9">
      <c r="A245" s="131" t="s">
        <v>3148</v>
      </c>
      <c r="B245" s="132" t="s">
        <v>1629</v>
      </c>
      <c r="C245" s="131" t="s">
        <v>13</v>
      </c>
      <c r="D245" s="131" t="s">
        <v>1499</v>
      </c>
      <c r="E245" s="133">
        <v>0.72</v>
      </c>
      <c r="F245" s="134">
        <v>27.26</v>
      </c>
      <c r="G245" s="134">
        <f>F245*E245</f>
        <v>19.627200000000002</v>
      </c>
    </row>
    <row r="246" spans="1:9">
      <c r="A246" s="131" t="s">
        <v>3150</v>
      </c>
      <c r="B246" s="132" t="s">
        <v>1501</v>
      </c>
      <c r="C246" s="131" t="s">
        <v>13</v>
      </c>
      <c r="D246" s="131" t="s">
        <v>1499</v>
      </c>
      <c r="E246" s="133">
        <v>0.36</v>
      </c>
      <c r="F246" s="134">
        <f>F234</f>
        <v>21.78</v>
      </c>
      <c r="G246" s="134">
        <f>F246*E246</f>
        <v>7.8407999999999998</v>
      </c>
    </row>
    <row r="247" spans="1:9">
      <c r="A247" s="127"/>
      <c r="B247" s="128"/>
      <c r="C247" s="127"/>
      <c r="D247" s="129"/>
      <c r="E247" s="355" t="s">
        <v>3152</v>
      </c>
      <c r="F247" s="355"/>
      <c r="G247" s="135">
        <f>G246+G245</f>
        <v>27.468000000000004</v>
      </c>
    </row>
    <row r="248" spans="1:9">
      <c r="A248" s="127"/>
      <c r="B248" s="128"/>
      <c r="C248" s="127"/>
      <c r="D248" s="129"/>
      <c r="E248" s="356" t="s">
        <v>3157</v>
      </c>
      <c r="F248" s="356"/>
      <c r="G248" s="136">
        <f>G247+G243</f>
        <v>483.12098000000003</v>
      </c>
      <c r="H248">
        <v>483.12</v>
      </c>
      <c r="I248" s="137">
        <f>G248-H248</f>
        <v>9.8000000002684828E-4</v>
      </c>
    </row>
    <row r="249" spans="1:9">
      <c r="A249" s="127"/>
      <c r="B249" s="128"/>
      <c r="C249" s="357"/>
      <c r="D249" s="357"/>
      <c r="E249" s="129"/>
      <c r="F249" s="129"/>
      <c r="G249" s="129"/>
    </row>
    <row r="250" spans="1:9">
      <c r="A250" s="358" t="s">
        <v>3244</v>
      </c>
      <c r="B250" s="358"/>
      <c r="C250" s="358"/>
      <c r="D250" s="358"/>
      <c r="E250" s="358"/>
      <c r="F250" s="358"/>
      <c r="G250" s="358"/>
    </row>
    <row r="251" spans="1:9" ht="30">
      <c r="A251" s="359" t="s">
        <v>1505</v>
      </c>
      <c r="B251" s="359"/>
      <c r="C251" s="130" t="s">
        <v>4</v>
      </c>
      <c r="D251" s="130" t="s">
        <v>3125</v>
      </c>
      <c r="E251" s="130" t="s">
        <v>3126</v>
      </c>
      <c r="F251" s="130" t="s">
        <v>3127</v>
      </c>
      <c r="G251" s="130" t="s">
        <v>1455</v>
      </c>
    </row>
    <row r="252" spans="1:9" ht="38.25">
      <c r="A252" s="131" t="s">
        <v>3236</v>
      </c>
      <c r="B252" s="132" t="s">
        <v>3237</v>
      </c>
      <c r="C252" s="131" t="s">
        <v>13</v>
      </c>
      <c r="D252" s="131" t="s">
        <v>21</v>
      </c>
      <c r="E252" s="133">
        <v>2.0832999999999999</v>
      </c>
      <c r="F252" s="134">
        <v>177.8</v>
      </c>
      <c r="G252" s="134">
        <f>E252*F252</f>
        <v>370.41074000000003</v>
      </c>
    </row>
    <row r="253" spans="1:9" ht="38.25">
      <c r="A253" s="131" t="s">
        <v>3238</v>
      </c>
      <c r="B253" s="132" t="s">
        <v>3239</v>
      </c>
      <c r="C253" s="131" t="s">
        <v>13</v>
      </c>
      <c r="D253" s="131" t="s">
        <v>21</v>
      </c>
      <c r="E253" s="133">
        <v>24.4</v>
      </c>
      <c r="F253" s="134">
        <v>0.21</v>
      </c>
      <c r="G253" s="134">
        <f t="shared" ref="G253:G254" si="20">E253*F253</f>
        <v>5.1239999999999997</v>
      </c>
    </row>
    <row r="254" spans="1:9">
      <c r="A254" s="131" t="s">
        <v>3181</v>
      </c>
      <c r="B254" s="132" t="s">
        <v>3182</v>
      </c>
      <c r="C254" s="131" t="s">
        <v>13</v>
      </c>
      <c r="D254" s="131" t="s">
        <v>21</v>
      </c>
      <c r="E254" s="133">
        <v>1.246</v>
      </c>
      <c r="F254" s="134">
        <v>27.5</v>
      </c>
      <c r="G254" s="134">
        <f t="shared" si="20"/>
        <v>34.265000000000001</v>
      </c>
    </row>
    <row r="255" spans="1:9">
      <c r="A255" s="127"/>
      <c r="B255" s="128"/>
      <c r="C255" s="127"/>
      <c r="D255" s="129"/>
      <c r="E255" s="355" t="s">
        <v>3142</v>
      </c>
      <c r="F255" s="355"/>
      <c r="G255" s="135">
        <f>G254+G253+G252</f>
        <v>409.79974000000004</v>
      </c>
    </row>
    <row r="256" spans="1:9" ht="30">
      <c r="A256" s="359" t="s">
        <v>3143</v>
      </c>
      <c r="B256" s="359"/>
      <c r="C256" s="130" t="s">
        <v>4</v>
      </c>
      <c r="D256" s="130" t="s">
        <v>3125</v>
      </c>
      <c r="E256" s="130" t="s">
        <v>3126</v>
      </c>
      <c r="F256" s="130" t="s">
        <v>3127</v>
      </c>
      <c r="G256" s="130" t="s">
        <v>1455</v>
      </c>
    </row>
    <row r="257" spans="1:9">
      <c r="A257" s="131" t="s">
        <v>3148</v>
      </c>
      <c r="B257" s="132" t="s">
        <v>1629</v>
      </c>
      <c r="C257" s="131" t="s">
        <v>13</v>
      </c>
      <c r="D257" s="131" t="s">
        <v>1499</v>
      </c>
      <c r="E257" s="133">
        <v>1.7070000000000001</v>
      </c>
      <c r="F257" s="134">
        <v>27.26</v>
      </c>
      <c r="G257" s="134">
        <f>E257*F257</f>
        <v>46.532820000000008</v>
      </c>
    </row>
    <row r="258" spans="1:9">
      <c r="A258" s="131" t="s">
        <v>3150</v>
      </c>
      <c r="B258" s="132" t="s">
        <v>1501</v>
      </c>
      <c r="C258" s="131" t="s">
        <v>13</v>
      </c>
      <c r="D258" s="131" t="s">
        <v>1499</v>
      </c>
      <c r="E258" s="133">
        <v>0.85299999999999998</v>
      </c>
      <c r="F258" s="134">
        <f>F246</f>
        <v>21.78</v>
      </c>
      <c r="G258" s="134">
        <f>E258*F258</f>
        <v>18.578340000000001</v>
      </c>
    </row>
    <row r="259" spans="1:9">
      <c r="A259" s="127"/>
      <c r="B259" s="128"/>
      <c r="C259" s="127"/>
      <c r="D259" s="129"/>
      <c r="E259" s="355" t="s">
        <v>3152</v>
      </c>
      <c r="F259" s="355"/>
      <c r="G259" s="135">
        <f>G258+G257</f>
        <v>65.111160000000012</v>
      </c>
    </row>
    <row r="260" spans="1:9">
      <c r="A260" s="127"/>
      <c r="B260" s="128"/>
      <c r="C260" s="127"/>
      <c r="D260" s="129"/>
      <c r="E260" s="356" t="s">
        <v>3157</v>
      </c>
      <c r="F260" s="356"/>
      <c r="G260" s="136">
        <f>G259+G255</f>
        <v>474.91090000000008</v>
      </c>
    </row>
    <row r="261" spans="1:9">
      <c r="A261" s="127"/>
      <c r="B261" s="128"/>
      <c r="C261" s="357"/>
      <c r="D261" s="357"/>
      <c r="E261" s="129"/>
      <c r="F261" s="129"/>
      <c r="G261" s="129"/>
    </row>
    <row r="262" spans="1:9">
      <c r="A262" s="358" t="s">
        <v>3245</v>
      </c>
      <c r="B262" s="358"/>
      <c r="C262" s="358"/>
      <c r="D262" s="358"/>
      <c r="E262" s="358"/>
      <c r="F262" s="358"/>
      <c r="G262" s="358"/>
    </row>
    <row r="263" spans="1:9" ht="30">
      <c r="A263" s="359" t="s">
        <v>1505</v>
      </c>
      <c r="B263" s="359"/>
      <c r="C263" s="130" t="s">
        <v>4</v>
      </c>
      <c r="D263" s="130" t="s">
        <v>3125</v>
      </c>
      <c r="E263" s="130" t="s">
        <v>3126</v>
      </c>
      <c r="F263" s="130" t="s">
        <v>3127</v>
      </c>
      <c r="G263" s="130" t="s">
        <v>1455</v>
      </c>
    </row>
    <row r="264" spans="1:9" ht="51">
      <c r="A264" s="131" t="s">
        <v>3242</v>
      </c>
      <c r="B264" s="132" t="s">
        <v>3243</v>
      </c>
      <c r="C264" s="131" t="s">
        <v>13</v>
      </c>
      <c r="D264" s="131" t="s">
        <v>14</v>
      </c>
      <c r="E264" s="133">
        <v>1</v>
      </c>
      <c r="F264" s="134">
        <v>440.35</v>
      </c>
      <c r="G264" s="134">
        <f>E264*F264</f>
        <v>440.35</v>
      </c>
    </row>
    <row r="265" spans="1:9" ht="38.25">
      <c r="A265" s="131" t="s">
        <v>3238</v>
      </c>
      <c r="B265" s="132" t="s">
        <v>3239</v>
      </c>
      <c r="C265" s="131" t="s">
        <v>13</v>
      </c>
      <c r="D265" s="131" t="s">
        <v>21</v>
      </c>
      <c r="E265" s="133">
        <v>17.413</v>
      </c>
      <c r="F265" s="134">
        <v>0.21</v>
      </c>
      <c r="G265" s="134">
        <f t="shared" ref="G265:G266" si="21">E265*F265</f>
        <v>3.65673</v>
      </c>
    </row>
    <row r="266" spans="1:9">
      <c r="A266" s="131" t="s">
        <v>3181</v>
      </c>
      <c r="B266" s="132" t="s">
        <v>3182</v>
      </c>
      <c r="C266" s="131" t="s">
        <v>13</v>
      </c>
      <c r="D266" s="131" t="s">
        <v>21</v>
      </c>
      <c r="E266" s="133">
        <v>0.4234</v>
      </c>
      <c r="F266" s="134">
        <v>27.5</v>
      </c>
      <c r="G266" s="134">
        <f t="shared" si="21"/>
        <v>11.6435</v>
      </c>
    </row>
    <row r="267" spans="1:9">
      <c r="A267" s="127"/>
      <c r="B267" s="128"/>
      <c r="C267" s="127"/>
      <c r="D267" s="129"/>
      <c r="E267" s="355" t="s">
        <v>3142</v>
      </c>
      <c r="F267" s="355"/>
      <c r="G267" s="135">
        <f>G266+G265+G264</f>
        <v>455.65023000000002</v>
      </c>
    </row>
    <row r="268" spans="1:9" ht="30">
      <c r="A268" s="359" t="s">
        <v>3143</v>
      </c>
      <c r="B268" s="359"/>
      <c r="C268" s="130" t="s">
        <v>4</v>
      </c>
      <c r="D268" s="130" t="s">
        <v>3125</v>
      </c>
      <c r="E268" s="130" t="s">
        <v>3126</v>
      </c>
      <c r="F268" s="130" t="s">
        <v>3127</v>
      </c>
      <c r="G268" s="130" t="s">
        <v>1455</v>
      </c>
    </row>
    <row r="269" spans="1:9">
      <c r="A269" s="131" t="s">
        <v>3148</v>
      </c>
      <c r="B269" s="132" t="s">
        <v>1629</v>
      </c>
      <c r="C269" s="131" t="s">
        <v>13</v>
      </c>
      <c r="D269" s="131" t="s">
        <v>1499</v>
      </c>
      <c r="E269" s="133">
        <v>0.72</v>
      </c>
      <c r="F269" s="134">
        <v>27.26</v>
      </c>
      <c r="G269" s="134">
        <f>F269*E269</f>
        <v>19.627200000000002</v>
      </c>
    </row>
    <row r="270" spans="1:9">
      <c r="A270" s="131" t="s">
        <v>3150</v>
      </c>
      <c r="B270" s="132" t="s">
        <v>1501</v>
      </c>
      <c r="C270" s="131" t="s">
        <v>13</v>
      </c>
      <c r="D270" s="131" t="s">
        <v>1499</v>
      </c>
      <c r="E270" s="133">
        <v>0.36</v>
      </c>
      <c r="F270" s="134">
        <f>F258</f>
        <v>21.78</v>
      </c>
      <c r="G270" s="134">
        <f>F270*E270</f>
        <v>7.8407999999999998</v>
      </c>
    </row>
    <row r="271" spans="1:9">
      <c r="A271" s="127"/>
      <c r="B271" s="128"/>
      <c r="C271" s="127"/>
      <c r="D271" s="129"/>
      <c r="E271" s="355" t="s">
        <v>3152</v>
      </c>
      <c r="F271" s="355"/>
      <c r="G271" s="135">
        <f>G270+G269</f>
        <v>27.468000000000004</v>
      </c>
    </row>
    <row r="272" spans="1:9">
      <c r="A272" s="127"/>
      <c r="B272" s="128"/>
      <c r="C272" s="127"/>
      <c r="D272" s="129"/>
      <c r="E272" s="356" t="s">
        <v>3157</v>
      </c>
      <c r="F272" s="356"/>
      <c r="G272" s="136">
        <f>G271+G267</f>
        <v>483.11823000000004</v>
      </c>
      <c r="H272">
        <v>483.12</v>
      </c>
      <c r="I272" s="137">
        <f>G272-H272</f>
        <v>-1.7699999999649663E-3</v>
      </c>
    </row>
    <row r="273" spans="1:9">
      <c r="A273" s="127"/>
      <c r="B273" s="128"/>
      <c r="C273" s="357"/>
      <c r="D273" s="357"/>
      <c r="E273" s="129"/>
      <c r="F273" s="129"/>
      <c r="G273" s="129"/>
    </row>
    <row r="274" spans="1:9">
      <c r="A274" s="358" t="s">
        <v>3246</v>
      </c>
      <c r="B274" s="358"/>
      <c r="C274" s="358"/>
      <c r="D274" s="358"/>
      <c r="E274" s="358"/>
      <c r="F274" s="358"/>
      <c r="G274" s="358"/>
    </row>
    <row r="275" spans="1:9" ht="30">
      <c r="A275" s="359" t="s">
        <v>1505</v>
      </c>
      <c r="B275" s="359"/>
      <c r="C275" s="130" t="s">
        <v>4</v>
      </c>
      <c r="D275" s="130" t="s">
        <v>3125</v>
      </c>
      <c r="E275" s="130" t="s">
        <v>3126</v>
      </c>
      <c r="F275" s="130" t="s">
        <v>3127</v>
      </c>
      <c r="G275" s="130" t="s">
        <v>1455</v>
      </c>
    </row>
    <row r="276" spans="1:9" ht="38.25">
      <c r="A276" s="131" t="s">
        <v>3236</v>
      </c>
      <c r="B276" s="132" t="s">
        <v>3237</v>
      </c>
      <c r="C276" s="131" t="s">
        <v>13</v>
      </c>
      <c r="D276" s="131" t="s">
        <v>21</v>
      </c>
      <c r="E276" s="133">
        <v>2.0832999999999999</v>
      </c>
      <c r="F276" s="134">
        <v>177.8</v>
      </c>
      <c r="G276" s="134">
        <f>E276*F276</f>
        <v>370.41074000000003</v>
      </c>
    </row>
    <row r="277" spans="1:9" ht="38.25">
      <c r="A277" s="131" t="s">
        <v>3238</v>
      </c>
      <c r="B277" s="132" t="s">
        <v>3239</v>
      </c>
      <c r="C277" s="131" t="s">
        <v>13</v>
      </c>
      <c r="D277" s="131" t="s">
        <v>21</v>
      </c>
      <c r="E277" s="133">
        <v>24.4</v>
      </c>
      <c r="F277" s="134">
        <v>0.21</v>
      </c>
      <c r="G277" s="134">
        <f t="shared" ref="G277:G278" si="22">E277*F277</f>
        <v>5.1239999999999997</v>
      </c>
    </row>
    <row r="278" spans="1:9">
      <c r="A278" s="131" t="s">
        <v>3181</v>
      </c>
      <c r="B278" s="132" t="s">
        <v>3182</v>
      </c>
      <c r="C278" s="131" t="s">
        <v>13</v>
      </c>
      <c r="D278" s="131" t="s">
        <v>21</v>
      </c>
      <c r="E278" s="133">
        <v>1.248</v>
      </c>
      <c r="F278" s="134">
        <v>27.5</v>
      </c>
      <c r="G278" s="134">
        <f t="shared" si="22"/>
        <v>34.32</v>
      </c>
    </row>
    <row r="279" spans="1:9">
      <c r="A279" s="127"/>
      <c r="B279" s="128"/>
      <c r="C279" s="127"/>
      <c r="D279" s="129"/>
      <c r="E279" s="355" t="s">
        <v>3142</v>
      </c>
      <c r="F279" s="355"/>
      <c r="G279" s="135">
        <f>G278+G277+G276</f>
        <v>409.85474000000005</v>
      </c>
    </row>
    <row r="280" spans="1:9" ht="30">
      <c r="A280" s="359" t="s">
        <v>3143</v>
      </c>
      <c r="B280" s="359"/>
      <c r="C280" s="130" t="s">
        <v>4</v>
      </c>
      <c r="D280" s="130" t="s">
        <v>3125</v>
      </c>
      <c r="E280" s="130" t="s">
        <v>3126</v>
      </c>
      <c r="F280" s="130" t="s">
        <v>3127</v>
      </c>
      <c r="G280" s="130" t="s">
        <v>1455</v>
      </c>
    </row>
    <row r="281" spans="1:9">
      <c r="A281" s="131" t="s">
        <v>3148</v>
      </c>
      <c r="B281" s="132" t="s">
        <v>1629</v>
      </c>
      <c r="C281" s="131" t="s">
        <v>13</v>
      </c>
      <c r="D281" s="131" t="s">
        <v>1499</v>
      </c>
      <c r="E281" s="133">
        <v>1.7050000000000001</v>
      </c>
      <c r="F281" s="134">
        <v>27.26</v>
      </c>
      <c r="G281" s="134">
        <f>F281*E281</f>
        <v>46.478300000000004</v>
      </c>
    </row>
    <row r="282" spans="1:9">
      <c r="A282" s="131" t="s">
        <v>3150</v>
      </c>
      <c r="B282" s="132" t="s">
        <v>1501</v>
      </c>
      <c r="C282" s="131" t="s">
        <v>13</v>
      </c>
      <c r="D282" s="131" t="s">
        <v>1499</v>
      </c>
      <c r="E282" s="133">
        <v>0.85299999999999998</v>
      </c>
      <c r="F282" s="134">
        <f>F270</f>
        <v>21.78</v>
      </c>
      <c r="G282" s="134">
        <f>F282*E282</f>
        <v>18.578340000000001</v>
      </c>
    </row>
    <row r="283" spans="1:9">
      <c r="A283" s="127"/>
      <c r="B283" s="128"/>
      <c r="C283" s="127"/>
      <c r="D283" s="129"/>
      <c r="E283" s="355" t="s">
        <v>3152</v>
      </c>
      <c r="F283" s="355"/>
      <c r="G283" s="135">
        <f>G282+G281</f>
        <v>65.056640000000002</v>
      </c>
    </row>
    <row r="284" spans="1:9">
      <c r="A284" s="127"/>
      <c r="B284" s="128"/>
      <c r="C284" s="127"/>
      <c r="D284" s="129"/>
      <c r="E284" s="356" t="s">
        <v>3157</v>
      </c>
      <c r="F284" s="356"/>
      <c r="G284" s="136">
        <f>G283+G279</f>
        <v>474.91138000000007</v>
      </c>
      <c r="H284">
        <v>474.91</v>
      </c>
      <c r="I284" s="137">
        <f>G284-H284</f>
        <v>1.3800000000401269E-3</v>
      </c>
    </row>
    <row r="285" spans="1:9">
      <c r="A285" s="127"/>
      <c r="B285" s="128"/>
      <c r="C285" s="357"/>
      <c r="D285" s="357"/>
      <c r="E285" s="129"/>
      <c r="F285" s="129"/>
      <c r="G285" s="129"/>
    </row>
    <row r="286" spans="1:9">
      <c r="A286" s="358" t="s">
        <v>3247</v>
      </c>
      <c r="B286" s="358"/>
      <c r="C286" s="358"/>
      <c r="D286" s="358"/>
      <c r="E286" s="358"/>
      <c r="F286" s="358"/>
      <c r="G286" s="358"/>
    </row>
    <row r="287" spans="1:9" ht="30">
      <c r="A287" s="359" t="s">
        <v>1505</v>
      </c>
      <c r="B287" s="359"/>
      <c r="C287" s="130" t="s">
        <v>4</v>
      </c>
      <c r="D287" s="130" t="s">
        <v>3125</v>
      </c>
      <c r="E287" s="130" t="s">
        <v>3126</v>
      </c>
      <c r="F287" s="130" t="s">
        <v>3127</v>
      </c>
      <c r="G287" s="130" t="s">
        <v>1455</v>
      </c>
    </row>
    <row r="288" spans="1:9" ht="38.25">
      <c r="A288" s="131" t="s">
        <v>3236</v>
      </c>
      <c r="B288" s="132" t="s">
        <v>3237</v>
      </c>
      <c r="C288" s="131" t="s">
        <v>13</v>
      </c>
      <c r="D288" s="131" t="s">
        <v>21</v>
      </c>
      <c r="E288" s="133">
        <v>2.0832999999999999</v>
      </c>
      <c r="F288" s="134">
        <v>177.8</v>
      </c>
      <c r="G288" s="134">
        <f>E288*F288</f>
        <v>370.41074000000003</v>
      </c>
    </row>
    <row r="289" spans="1:9" ht="38.25">
      <c r="A289" s="131" t="s">
        <v>3238</v>
      </c>
      <c r="B289" s="132" t="s">
        <v>3239</v>
      </c>
      <c r="C289" s="131" t="s">
        <v>13</v>
      </c>
      <c r="D289" s="131" t="s">
        <v>21</v>
      </c>
      <c r="E289" s="133">
        <v>24.4</v>
      </c>
      <c r="F289" s="134">
        <v>0.21</v>
      </c>
      <c r="G289" s="134">
        <f t="shared" ref="G289:G290" si="23">E289*F289</f>
        <v>5.1239999999999997</v>
      </c>
    </row>
    <row r="290" spans="1:9">
      <c r="A290" s="131" t="s">
        <v>3181</v>
      </c>
      <c r="B290" s="132" t="s">
        <v>3182</v>
      </c>
      <c r="C290" s="131" t="s">
        <v>13</v>
      </c>
      <c r="D290" s="131" t="s">
        <v>21</v>
      </c>
      <c r="E290" s="133">
        <v>1.2461</v>
      </c>
      <c r="F290" s="134">
        <v>27.5</v>
      </c>
      <c r="G290" s="134">
        <f t="shared" si="23"/>
        <v>34.267749999999999</v>
      </c>
    </row>
    <row r="291" spans="1:9">
      <c r="A291" s="127"/>
      <c r="B291" s="128"/>
      <c r="C291" s="127"/>
      <c r="D291" s="129"/>
      <c r="E291" s="355" t="s">
        <v>3142</v>
      </c>
      <c r="F291" s="355"/>
      <c r="G291" s="135">
        <f>G290+G289+G288</f>
        <v>409.80249000000003</v>
      </c>
    </row>
    <row r="292" spans="1:9" ht="30">
      <c r="A292" s="359" t="s">
        <v>3143</v>
      </c>
      <c r="B292" s="359"/>
      <c r="C292" s="130" t="s">
        <v>4</v>
      </c>
      <c r="D292" s="130" t="s">
        <v>3125</v>
      </c>
      <c r="E292" s="130" t="s">
        <v>3126</v>
      </c>
      <c r="F292" s="130" t="s">
        <v>3127</v>
      </c>
      <c r="G292" s="130" t="s">
        <v>1455</v>
      </c>
    </row>
    <row r="293" spans="1:9">
      <c r="A293" s="131" t="s">
        <v>3148</v>
      </c>
      <c r="B293" s="132" t="s">
        <v>1629</v>
      </c>
      <c r="C293" s="131" t="s">
        <v>13</v>
      </c>
      <c r="D293" s="131" t="s">
        <v>1499</v>
      </c>
      <c r="E293" s="133">
        <v>1.7070000000000001</v>
      </c>
      <c r="F293" s="134">
        <v>27.26</v>
      </c>
      <c r="G293" s="134">
        <f>F293*E293</f>
        <v>46.532820000000008</v>
      </c>
    </row>
    <row r="294" spans="1:9">
      <c r="A294" s="131" t="s">
        <v>3150</v>
      </c>
      <c r="B294" s="132" t="s">
        <v>1501</v>
      </c>
      <c r="C294" s="131" t="s">
        <v>13</v>
      </c>
      <c r="D294" s="131" t="s">
        <v>1499</v>
      </c>
      <c r="E294" s="133">
        <v>0.85299999999999998</v>
      </c>
      <c r="F294" s="134">
        <f>F282</f>
        <v>21.78</v>
      </c>
      <c r="G294" s="134">
        <f>F294*E294</f>
        <v>18.578340000000001</v>
      </c>
    </row>
    <row r="295" spans="1:9">
      <c r="A295" s="127"/>
      <c r="B295" s="128"/>
      <c r="C295" s="127"/>
      <c r="D295" s="129"/>
      <c r="E295" s="355" t="s">
        <v>3152</v>
      </c>
      <c r="F295" s="355"/>
      <c r="G295" s="135">
        <f>G293+G294</f>
        <v>65.111160000000012</v>
      </c>
    </row>
    <row r="296" spans="1:9">
      <c r="A296" s="127"/>
      <c r="B296" s="128"/>
      <c r="C296" s="127"/>
      <c r="D296" s="129"/>
      <c r="E296" s="356" t="s">
        <v>3157</v>
      </c>
      <c r="F296" s="356"/>
      <c r="G296" s="136">
        <f>G295+G291</f>
        <v>474.91365000000008</v>
      </c>
      <c r="H296">
        <v>474.91</v>
      </c>
      <c r="I296" s="137">
        <f>G296-H296</f>
        <v>3.6500000000501132E-3</v>
      </c>
    </row>
    <row r="297" spans="1:9">
      <c r="A297" s="127"/>
      <c r="B297" s="128"/>
      <c r="C297" s="357"/>
      <c r="D297" s="357"/>
      <c r="E297" s="129"/>
      <c r="F297" s="129"/>
      <c r="G297" s="129"/>
    </row>
    <row r="298" spans="1:9">
      <c r="A298" s="358" t="s">
        <v>3248</v>
      </c>
      <c r="B298" s="358"/>
      <c r="C298" s="358"/>
      <c r="D298" s="358"/>
      <c r="E298" s="358"/>
      <c r="F298" s="358"/>
      <c r="G298" s="358"/>
    </row>
    <row r="299" spans="1:9" ht="30">
      <c r="A299" s="359" t="s">
        <v>1505</v>
      </c>
      <c r="B299" s="359"/>
      <c r="C299" s="130" t="s">
        <v>4</v>
      </c>
      <c r="D299" s="130" t="s">
        <v>3125</v>
      </c>
      <c r="E299" s="130" t="s">
        <v>3126</v>
      </c>
      <c r="F299" s="130" t="s">
        <v>3127</v>
      </c>
      <c r="G299" s="130" t="s">
        <v>1455</v>
      </c>
    </row>
    <row r="300" spans="1:9" ht="38.25">
      <c r="A300" s="131" t="s">
        <v>3236</v>
      </c>
      <c r="B300" s="132" t="s">
        <v>3237</v>
      </c>
      <c r="C300" s="131" t="s">
        <v>13</v>
      </c>
      <c r="D300" s="131" t="s">
        <v>21</v>
      </c>
      <c r="E300" s="133">
        <v>2.0832999999999999</v>
      </c>
      <c r="F300" s="134">
        <v>177.8</v>
      </c>
      <c r="G300" s="134">
        <f>F300*E300</f>
        <v>370.41074000000003</v>
      </c>
    </row>
    <row r="301" spans="1:9" ht="38.25">
      <c r="A301" s="131" t="s">
        <v>3238</v>
      </c>
      <c r="B301" s="132" t="s">
        <v>3239</v>
      </c>
      <c r="C301" s="131" t="s">
        <v>13</v>
      </c>
      <c r="D301" s="131" t="s">
        <v>21</v>
      </c>
      <c r="E301" s="133">
        <v>24.4</v>
      </c>
      <c r="F301" s="134">
        <v>0.21</v>
      </c>
      <c r="G301" s="134">
        <f t="shared" ref="G301:G302" si="24">F301*E301</f>
        <v>5.1239999999999997</v>
      </c>
    </row>
    <row r="302" spans="1:9">
      <c r="A302" s="131" t="s">
        <v>3181</v>
      </c>
      <c r="B302" s="132" t="s">
        <v>3182</v>
      </c>
      <c r="C302" s="131" t="s">
        <v>13</v>
      </c>
      <c r="D302" s="131" t="s">
        <v>21</v>
      </c>
      <c r="E302" s="133">
        <v>1.2461</v>
      </c>
      <c r="F302" s="134">
        <v>27.5</v>
      </c>
      <c r="G302" s="134">
        <f t="shared" si="24"/>
        <v>34.267749999999999</v>
      </c>
    </row>
    <row r="303" spans="1:9">
      <c r="A303" s="127"/>
      <c r="B303" s="128"/>
      <c r="C303" s="127"/>
      <c r="D303" s="129"/>
      <c r="E303" s="355" t="s">
        <v>3142</v>
      </c>
      <c r="F303" s="355"/>
      <c r="G303" s="135">
        <f>G302+G301+G300</f>
        <v>409.80249000000003</v>
      </c>
    </row>
    <row r="304" spans="1:9" ht="30">
      <c r="A304" s="359" t="s">
        <v>3143</v>
      </c>
      <c r="B304" s="359"/>
      <c r="C304" s="130" t="s">
        <v>4</v>
      </c>
      <c r="D304" s="130" t="s">
        <v>3125</v>
      </c>
      <c r="E304" s="130" t="s">
        <v>3126</v>
      </c>
      <c r="F304" s="130" t="s">
        <v>3127</v>
      </c>
      <c r="G304" s="130" t="s">
        <v>1455</v>
      </c>
    </row>
    <row r="305" spans="1:7">
      <c r="A305" s="131" t="s">
        <v>3148</v>
      </c>
      <c r="B305" s="132" t="s">
        <v>1629</v>
      </c>
      <c r="C305" s="131" t="s">
        <v>13</v>
      </c>
      <c r="D305" s="131" t="s">
        <v>1499</v>
      </c>
      <c r="E305" s="133">
        <v>1.7070000000000001</v>
      </c>
      <c r="F305" s="134">
        <v>27.26</v>
      </c>
      <c r="G305" s="134">
        <f>F305*E305</f>
        <v>46.532820000000008</v>
      </c>
    </row>
    <row r="306" spans="1:7">
      <c r="A306" s="131" t="s">
        <v>3150</v>
      </c>
      <c r="B306" s="132" t="s">
        <v>1501</v>
      </c>
      <c r="C306" s="131" t="s">
        <v>13</v>
      </c>
      <c r="D306" s="131" t="s">
        <v>1499</v>
      </c>
      <c r="E306" s="133">
        <v>0.85299999999999998</v>
      </c>
      <c r="F306" s="134">
        <f>F294</f>
        <v>21.78</v>
      </c>
      <c r="G306" s="134">
        <f>F306*E306</f>
        <v>18.578340000000001</v>
      </c>
    </row>
    <row r="307" spans="1:7">
      <c r="A307" s="127"/>
      <c r="B307" s="128"/>
      <c r="C307" s="127"/>
      <c r="D307" s="129"/>
      <c r="E307" s="355" t="s">
        <v>3152</v>
      </c>
      <c r="F307" s="355"/>
      <c r="G307" s="135">
        <f>G306+G305</f>
        <v>65.111160000000012</v>
      </c>
    </row>
    <row r="308" spans="1:7">
      <c r="A308" s="127"/>
      <c r="B308" s="128"/>
      <c r="C308" s="127"/>
      <c r="D308" s="129"/>
      <c r="E308" s="356" t="s">
        <v>3157</v>
      </c>
      <c r="F308" s="356"/>
      <c r="G308" s="136">
        <f>G307+G303</f>
        <v>474.91365000000008</v>
      </c>
    </row>
    <row r="309" spans="1:7">
      <c r="A309" s="127"/>
      <c r="B309" s="128"/>
      <c r="C309" s="357"/>
      <c r="D309" s="357"/>
      <c r="E309" s="129"/>
      <c r="F309" s="129"/>
      <c r="G309" s="129"/>
    </row>
    <row r="310" spans="1:7">
      <c r="A310" s="358" t="s">
        <v>3249</v>
      </c>
      <c r="B310" s="358"/>
      <c r="C310" s="358"/>
      <c r="D310" s="358"/>
      <c r="E310" s="358"/>
      <c r="F310" s="358"/>
      <c r="G310" s="358"/>
    </row>
    <row r="311" spans="1:7" ht="30">
      <c r="A311" s="359" t="s">
        <v>1505</v>
      </c>
      <c r="B311" s="359"/>
      <c r="C311" s="130" t="s">
        <v>4</v>
      </c>
      <c r="D311" s="130" t="s">
        <v>3125</v>
      </c>
      <c r="E311" s="130" t="s">
        <v>3126</v>
      </c>
      <c r="F311" s="130" t="s">
        <v>3127</v>
      </c>
      <c r="G311" s="130" t="s">
        <v>1455</v>
      </c>
    </row>
    <row r="312" spans="1:7" ht="38.25">
      <c r="A312" s="131" t="s">
        <v>3236</v>
      </c>
      <c r="B312" s="132" t="s">
        <v>3237</v>
      </c>
      <c r="C312" s="131" t="s">
        <v>13</v>
      </c>
      <c r="D312" s="131" t="s">
        <v>21</v>
      </c>
      <c r="E312" s="133">
        <v>2.0832999999999999</v>
      </c>
      <c r="F312" s="134">
        <v>177.8</v>
      </c>
      <c r="G312" s="134">
        <f>E312*F312</f>
        <v>370.41074000000003</v>
      </c>
    </row>
    <row r="313" spans="1:7" ht="38.25">
      <c r="A313" s="131" t="s">
        <v>3238</v>
      </c>
      <c r="B313" s="132" t="s">
        <v>3239</v>
      </c>
      <c r="C313" s="131" t="s">
        <v>13</v>
      </c>
      <c r="D313" s="131" t="s">
        <v>21</v>
      </c>
      <c r="E313" s="133">
        <v>24.4</v>
      </c>
      <c r="F313" s="134">
        <v>0.21</v>
      </c>
      <c r="G313" s="134">
        <f t="shared" ref="G313:G314" si="25">E313*F313</f>
        <v>5.1239999999999997</v>
      </c>
    </row>
    <row r="314" spans="1:7">
      <c r="A314" s="131" t="s">
        <v>3181</v>
      </c>
      <c r="B314" s="132" t="s">
        <v>3182</v>
      </c>
      <c r="C314" s="131" t="s">
        <v>13</v>
      </c>
      <c r="D314" s="131" t="s">
        <v>21</v>
      </c>
      <c r="E314" s="133">
        <v>1.2461</v>
      </c>
      <c r="F314" s="134">
        <v>27.5</v>
      </c>
      <c r="G314" s="134">
        <f t="shared" si="25"/>
        <v>34.267749999999999</v>
      </c>
    </row>
    <row r="315" spans="1:7">
      <c r="A315" s="127"/>
      <c r="B315" s="128"/>
      <c r="C315" s="127"/>
      <c r="D315" s="129"/>
      <c r="E315" s="355" t="s">
        <v>3142</v>
      </c>
      <c r="F315" s="355"/>
      <c r="G315" s="135">
        <f>G314+G313+G312</f>
        <v>409.80249000000003</v>
      </c>
    </row>
    <row r="316" spans="1:7" ht="30">
      <c r="A316" s="359" t="s">
        <v>3143</v>
      </c>
      <c r="B316" s="359"/>
      <c r="C316" s="130" t="s">
        <v>4</v>
      </c>
      <c r="D316" s="130" t="s">
        <v>3125</v>
      </c>
      <c r="E316" s="130" t="s">
        <v>3126</v>
      </c>
      <c r="F316" s="130" t="s">
        <v>3127</v>
      </c>
      <c r="G316" s="130" t="s">
        <v>1455</v>
      </c>
    </row>
    <row r="317" spans="1:7">
      <c r="A317" s="131" t="s">
        <v>3148</v>
      </c>
      <c r="B317" s="132" t="s">
        <v>1629</v>
      </c>
      <c r="C317" s="131" t="s">
        <v>13</v>
      </c>
      <c r="D317" s="131" t="s">
        <v>1499</v>
      </c>
      <c r="E317" s="133">
        <v>1.7070000000000001</v>
      </c>
      <c r="F317" s="134">
        <v>27.26</v>
      </c>
      <c r="G317" s="134">
        <f>F317*E317</f>
        <v>46.532820000000008</v>
      </c>
    </row>
    <row r="318" spans="1:7">
      <c r="A318" s="131" t="s">
        <v>3150</v>
      </c>
      <c r="B318" s="132" t="s">
        <v>1501</v>
      </c>
      <c r="C318" s="131" t="s">
        <v>13</v>
      </c>
      <c r="D318" s="131" t="s">
        <v>1499</v>
      </c>
      <c r="E318" s="133">
        <v>0.85299999999999998</v>
      </c>
      <c r="F318" s="134">
        <f>F306</f>
        <v>21.78</v>
      </c>
      <c r="G318" s="134">
        <f>F318*E318</f>
        <v>18.578340000000001</v>
      </c>
    </row>
    <row r="319" spans="1:7">
      <c r="A319" s="127"/>
      <c r="B319" s="128"/>
      <c r="C319" s="127"/>
      <c r="D319" s="129"/>
      <c r="E319" s="355" t="s">
        <v>3152</v>
      </c>
      <c r="F319" s="355"/>
      <c r="G319" s="135">
        <f>G318+G317</f>
        <v>65.111160000000012</v>
      </c>
    </row>
    <row r="320" spans="1:7">
      <c r="A320" s="127"/>
      <c r="B320" s="128"/>
      <c r="C320" s="127"/>
      <c r="D320" s="129"/>
      <c r="E320" s="356" t="s">
        <v>3157</v>
      </c>
      <c r="F320" s="356"/>
      <c r="G320" s="136">
        <f>G319+G315</f>
        <v>474.91365000000008</v>
      </c>
    </row>
    <row r="321" spans="1:7">
      <c r="A321" s="127"/>
      <c r="B321" s="128"/>
      <c r="C321" s="357"/>
      <c r="D321" s="357"/>
      <c r="E321" s="129"/>
      <c r="F321" s="129"/>
      <c r="G321" s="129"/>
    </row>
    <row r="322" spans="1:7">
      <c r="A322" s="358" t="s">
        <v>3250</v>
      </c>
      <c r="B322" s="358"/>
      <c r="C322" s="358"/>
      <c r="D322" s="358"/>
      <c r="E322" s="358"/>
      <c r="F322" s="358"/>
      <c r="G322" s="358"/>
    </row>
    <row r="323" spans="1:7" ht="30">
      <c r="A323" s="359" t="s">
        <v>1505</v>
      </c>
      <c r="B323" s="359"/>
      <c r="C323" s="130" t="s">
        <v>4</v>
      </c>
      <c r="D323" s="130" t="s">
        <v>3125</v>
      </c>
      <c r="E323" s="130" t="s">
        <v>3126</v>
      </c>
      <c r="F323" s="130" t="s">
        <v>3127</v>
      </c>
      <c r="G323" s="130" t="s">
        <v>1455</v>
      </c>
    </row>
    <row r="324" spans="1:7" ht="38.25">
      <c r="A324" s="131" t="s">
        <v>3236</v>
      </c>
      <c r="B324" s="132" t="s">
        <v>3237</v>
      </c>
      <c r="C324" s="131" t="s">
        <v>13</v>
      </c>
      <c r="D324" s="131" t="s">
        <v>21</v>
      </c>
      <c r="E324" s="133">
        <v>2.0832999999999999</v>
      </c>
      <c r="F324" s="134">
        <v>177.8</v>
      </c>
      <c r="G324" s="134">
        <f>E324*F324</f>
        <v>370.41074000000003</v>
      </c>
    </row>
    <row r="325" spans="1:7" ht="38.25">
      <c r="A325" s="131" t="s">
        <v>3238</v>
      </c>
      <c r="B325" s="132" t="s">
        <v>3239</v>
      </c>
      <c r="C325" s="131" t="s">
        <v>13</v>
      </c>
      <c r="D325" s="131" t="s">
        <v>21</v>
      </c>
      <c r="E325" s="133">
        <v>24.4</v>
      </c>
      <c r="F325" s="134">
        <v>0.21</v>
      </c>
      <c r="G325" s="134">
        <f t="shared" ref="G325:G326" si="26">E325*F325</f>
        <v>5.1239999999999997</v>
      </c>
    </row>
    <row r="326" spans="1:7">
      <c r="A326" s="131" t="s">
        <v>3181</v>
      </c>
      <c r="B326" s="132" t="s">
        <v>3182</v>
      </c>
      <c r="C326" s="131" t="s">
        <v>13</v>
      </c>
      <c r="D326" s="131" t="s">
        <v>21</v>
      </c>
      <c r="E326" s="133">
        <v>1.2461</v>
      </c>
      <c r="F326" s="134">
        <v>27.5</v>
      </c>
      <c r="G326" s="134">
        <f t="shared" si="26"/>
        <v>34.267749999999999</v>
      </c>
    </row>
    <row r="327" spans="1:7">
      <c r="A327" s="127"/>
      <c r="B327" s="128"/>
      <c r="C327" s="127"/>
      <c r="D327" s="129"/>
      <c r="E327" s="355" t="s">
        <v>3142</v>
      </c>
      <c r="F327" s="355"/>
      <c r="G327" s="135">
        <f>G326+G325+G324</f>
        <v>409.80249000000003</v>
      </c>
    </row>
    <row r="328" spans="1:7" ht="30">
      <c r="A328" s="359" t="s">
        <v>3143</v>
      </c>
      <c r="B328" s="359"/>
      <c r="C328" s="130" t="s">
        <v>4</v>
      </c>
      <c r="D328" s="130" t="s">
        <v>3125</v>
      </c>
      <c r="E328" s="130" t="s">
        <v>3126</v>
      </c>
      <c r="F328" s="130" t="s">
        <v>3127</v>
      </c>
      <c r="G328" s="130" t="s">
        <v>1455</v>
      </c>
    </row>
    <row r="329" spans="1:7">
      <c r="A329" s="131" t="s">
        <v>3148</v>
      </c>
      <c r="B329" s="132" t="s">
        <v>1629</v>
      </c>
      <c r="C329" s="131" t="s">
        <v>13</v>
      </c>
      <c r="D329" s="131" t="s">
        <v>1499</v>
      </c>
      <c r="E329" s="133">
        <v>1.7070000000000001</v>
      </c>
      <c r="F329" s="134">
        <v>27.26</v>
      </c>
      <c r="G329" s="134">
        <f>F329*E329</f>
        <v>46.532820000000008</v>
      </c>
    </row>
    <row r="330" spans="1:7">
      <c r="A330" s="131" t="s">
        <v>3150</v>
      </c>
      <c r="B330" s="132" t="s">
        <v>1501</v>
      </c>
      <c r="C330" s="131" t="s">
        <v>13</v>
      </c>
      <c r="D330" s="131" t="s">
        <v>1499</v>
      </c>
      <c r="E330" s="133">
        <v>0.85299999999999998</v>
      </c>
      <c r="F330" s="134">
        <v>21.78</v>
      </c>
      <c r="G330" s="134">
        <f>F330*E330</f>
        <v>18.578340000000001</v>
      </c>
    </row>
    <row r="331" spans="1:7">
      <c r="A331" s="127"/>
      <c r="B331" s="128"/>
      <c r="C331" s="127"/>
      <c r="D331" s="129"/>
      <c r="E331" s="355" t="s">
        <v>3152</v>
      </c>
      <c r="F331" s="355"/>
      <c r="G331" s="135">
        <f>G330+G329</f>
        <v>65.111160000000012</v>
      </c>
    </row>
    <row r="332" spans="1:7">
      <c r="A332" s="127"/>
      <c r="B332" s="128"/>
      <c r="C332" s="127"/>
      <c r="D332" s="129"/>
      <c r="E332" s="356" t="s">
        <v>3157</v>
      </c>
      <c r="F332" s="356"/>
      <c r="G332" s="136">
        <f>G331+G327</f>
        <v>474.91365000000008</v>
      </c>
    </row>
    <row r="333" spans="1:7">
      <c r="A333" s="127"/>
      <c r="B333" s="128"/>
      <c r="C333" s="357"/>
      <c r="D333" s="357"/>
      <c r="E333" s="129"/>
      <c r="F333" s="129"/>
      <c r="G333" s="129"/>
    </row>
    <row r="334" spans="1:7">
      <c r="A334" s="358" t="s">
        <v>3251</v>
      </c>
      <c r="B334" s="358"/>
      <c r="C334" s="358"/>
      <c r="D334" s="358"/>
      <c r="E334" s="358"/>
      <c r="F334" s="358"/>
      <c r="G334" s="358"/>
    </row>
    <row r="335" spans="1:7" ht="30">
      <c r="A335" s="359" t="s">
        <v>1505</v>
      </c>
      <c r="B335" s="359"/>
      <c r="C335" s="130" t="s">
        <v>4</v>
      </c>
      <c r="D335" s="130" t="s">
        <v>3125</v>
      </c>
      <c r="E335" s="130" t="s">
        <v>3126</v>
      </c>
      <c r="F335" s="130" t="s">
        <v>3127</v>
      </c>
      <c r="G335" s="130" t="s">
        <v>1455</v>
      </c>
    </row>
    <row r="336" spans="1:7" ht="38.25">
      <c r="A336" s="131" t="s">
        <v>3236</v>
      </c>
      <c r="B336" s="132" t="s">
        <v>3237</v>
      </c>
      <c r="C336" s="131" t="s">
        <v>13</v>
      </c>
      <c r="D336" s="131" t="s">
        <v>21</v>
      </c>
      <c r="E336" s="133">
        <v>2.0832999999999999</v>
      </c>
      <c r="F336" s="134">
        <f>F324</f>
        <v>177.8</v>
      </c>
      <c r="G336" s="134">
        <f>E336*F336</f>
        <v>370.41074000000003</v>
      </c>
    </row>
    <row r="337" spans="1:7" ht="38.25">
      <c r="A337" s="131" t="s">
        <v>3238</v>
      </c>
      <c r="B337" s="132" t="s">
        <v>3239</v>
      </c>
      <c r="C337" s="131" t="s">
        <v>13</v>
      </c>
      <c r="D337" s="131" t="s">
        <v>21</v>
      </c>
      <c r="E337" s="133">
        <v>24.4</v>
      </c>
      <c r="F337" s="134">
        <f t="shared" ref="F337:F338" si="27">F325</f>
        <v>0.21</v>
      </c>
      <c r="G337" s="134">
        <f t="shared" ref="G337:G338" si="28">E337*F337</f>
        <v>5.1239999999999997</v>
      </c>
    </row>
    <row r="338" spans="1:7">
      <c r="A338" s="131" t="s">
        <v>3181</v>
      </c>
      <c r="B338" s="132" t="s">
        <v>3182</v>
      </c>
      <c r="C338" s="131" t="s">
        <v>13</v>
      </c>
      <c r="D338" s="131" t="s">
        <v>21</v>
      </c>
      <c r="E338" s="133">
        <v>1.2461</v>
      </c>
      <c r="F338" s="134">
        <f t="shared" si="27"/>
        <v>27.5</v>
      </c>
      <c r="G338" s="134">
        <f t="shared" si="28"/>
        <v>34.267749999999999</v>
      </c>
    </row>
    <row r="339" spans="1:7">
      <c r="A339" s="127"/>
      <c r="B339" s="128"/>
      <c r="C339" s="127"/>
      <c r="D339" s="129"/>
      <c r="E339" s="355" t="s">
        <v>3142</v>
      </c>
      <c r="F339" s="355"/>
      <c r="G339" s="135">
        <f>G338+G337+G336</f>
        <v>409.80249000000003</v>
      </c>
    </row>
    <row r="340" spans="1:7" ht="30">
      <c r="A340" s="359" t="s">
        <v>3143</v>
      </c>
      <c r="B340" s="359"/>
      <c r="C340" s="130" t="s">
        <v>4</v>
      </c>
      <c r="D340" s="130" t="s">
        <v>3125</v>
      </c>
      <c r="E340" s="130" t="s">
        <v>3126</v>
      </c>
      <c r="F340" s="130" t="s">
        <v>3127</v>
      </c>
      <c r="G340" s="130" t="s">
        <v>1455</v>
      </c>
    </row>
    <row r="341" spans="1:7">
      <c r="A341" s="131" t="s">
        <v>3148</v>
      </c>
      <c r="B341" s="132" t="s">
        <v>1629</v>
      </c>
      <c r="C341" s="131" t="s">
        <v>13</v>
      </c>
      <c r="D341" s="131" t="s">
        <v>1499</v>
      </c>
      <c r="E341" s="133">
        <v>1.7070000000000001</v>
      </c>
      <c r="F341" s="134">
        <v>27.26</v>
      </c>
      <c r="G341" s="134">
        <f>E341*F341</f>
        <v>46.532820000000008</v>
      </c>
    </row>
    <row r="342" spans="1:7">
      <c r="A342" s="131" t="s">
        <v>3150</v>
      </c>
      <c r="B342" s="132" t="s">
        <v>1501</v>
      </c>
      <c r="C342" s="131" t="s">
        <v>13</v>
      </c>
      <c r="D342" s="131" t="s">
        <v>1499</v>
      </c>
      <c r="E342" s="133">
        <v>0.85299999999999998</v>
      </c>
      <c r="F342" s="134">
        <f>F330</f>
        <v>21.78</v>
      </c>
      <c r="G342" s="134">
        <f>E342*F342</f>
        <v>18.578340000000001</v>
      </c>
    </row>
    <row r="343" spans="1:7">
      <c r="A343" s="127"/>
      <c r="B343" s="128"/>
      <c r="C343" s="127"/>
      <c r="D343" s="129"/>
      <c r="E343" s="355" t="s">
        <v>3152</v>
      </c>
      <c r="F343" s="355"/>
      <c r="G343" s="135">
        <f>G342+G341</f>
        <v>65.111160000000012</v>
      </c>
    </row>
    <row r="344" spans="1:7">
      <c r="A344" s="127"/>
      <c r="B344" s="128"/>
      <c r="C344" s="127"/>
      <c r="D344" s="129"/>
      <c r="E344" s="356" t="s">
        <v>3157</v>
      </c>
      <c r="F344" s="356"/>
      <c r="G344" s="136">
        <f>G343+G339</f>
        <v>474.91365000000008</v>
      </c>
    </row>
    <row r="345" spans="1:7">
      <c r="A345" s="127"/>
      <c r="B345" s="128"/>
      <c r="C345" s="357"/>
      <c r="D345" s="357"/>
      <c r="E345" s="129"/>
      <c r="F345" s="129"/>
      <c r="G345" s="129"/>
    </row>
    <row r="346" spans="1:7">
      <c r="A346" s="358" t="s">
        <v>3252</v>
      </c>
      <c r="B346" s="358"/>
      <c r="C346" s="358"/>
      <c r="D346" s="358"/>
      <c r="E346" s="358"/>
      <c r="F346" s="358"/>
      <c r="G346" s="358"/>
    </row>
    <row r="347" spans="1:7" ht="30">
      <c r="A347" s="359" t="s">
        <v>1505</v>
      </c>
      <c r="B347" s="359"/>
      <c r="C347" s="130" t="s">
        <v>4</v>
      </c>
      <c r="D347" s="130" t="s">
        <v>3125</v>
      </c>
      <c r="E347" s="130" t="s">
        <v>3126</v>
      </c>
      <c r="F347" s="130" t="s">
        <v>3127</v>
      </c>
      <c r="G347" s="130" t="s">
        <v>1455</v>
      </c>
    </row>
    <row r="348" spans="1:7" ht="38.25">
      <c r="A348" s="138" t="s">
        <v>3236</v>
      </c>
      <c r="B348" s="139" t="s">
        <v>3237</v>
      </c>
      <c r="C348" s="138" t="s">
        <v>13</v>
      </c>
      <c r="D348" s="138" t="s">
        <v>21</v>
      </c>
      <c r="E348" s="140">
        <v>2.0832999999999999</v>
      </c>
      <c r="F348" s="141">
        <v>177.8</v>
      </c>
      <c r="G348" s="141">
        <f>E348*F348</f>
        <v>370.41074000000003</v>
      </c>
    </row>
    <row r="349" spans="1:7" ht="38.25">
      <c r="A349" s="138" t="s">
        <v>3238</v>
      </c>
      <c r="B349" s="139" t="s">
        <v>3239</v>
      </c>
      <c r="C349" s="138" t="s">
        <v>13</v>
      </c>
      <c r="D349" s="138" t="s">
        <v>21</v>
      </c>
      <c r="E349" s="140">
        <v>24.4</v>
      </c>
      <c r="F349" s="141">
        <v>0.21</v>
      </c>
      <c r="G349" s="141">
        <f t="shared" ref="G349:G350" si="29">E349*F349</f>
        <v>5.1239999999999997</v>
      </c>
    </row>
    <row r="350" spans="1:7">
      <c r="A350" s="138" t="s">
        <v>3181</v>
      </c>
      <c r="B350" s="139" t="s">
        <v>3182</v>
      </c>
      <c r="C350" s="138" t="s">
        <v>13</v>
      </c>
      <c r="D350" s="138" t="s">
        <v>21</v>
      </c>
      <c r="E350" s="140">
        <v>1.2461</v>
      </c>
      <c r="F350" s="141">
        <v>27.5</v>
      </c>
      <c r="G350" s="141">
        <f t="shared" si="29"/>
        <v>34.267749999999999</v>
      </c>
    </row>
    <row r="351" spans="1:7">
      <c r="A351" s="127"/>
      <c r="B351" s="128"/>
      <c r="C351" s="127"/>
      <c r="D351" s="129"/>
      <c r="E351" s="355" t="s">
        <v>3142</v>
      </c>
      <c r="F351" s="355"/>
      <c r="G351" s="135">
        <f>G350+G349+G348</f>
        <v>409.80249000000003</v>
      </c>
    </row>
    <row r="352" spans="1:7" ht="30">
      <c r="A352" s="359" t="s">
        <v>3143</v>
      </c>
      <c r="B352" s="359"/>
      <c r="C352" s="130" t="s">
        <v>4</v>
      </c>
      <c r="D352" s="130" t="s">
        <v>3125</v>
      </c>
      <c r="E352" s="130" t="s">
        <v>3126</v>
      </c>
      <c r="F352" s="130" t="s">
        <v>3127</v>
      </c>
      <c r="G352" s="130" t="s">
        <v>1455</v>
      </c>
    </row>
    <row r="353" spans="1:7">
      <c r="A353" s="131" t="s">
        <v>3148</v>
      </c>
      <c r="B353" s="132" t="s">
        <v>1629</v>
      </c>
      <c r="C353" s="131" t="s">
        <v>13</v>
      </c>
      <c r="D353" s="131" t="s">
        <v>1499</v>
      </c>
      <c r="E353" s="133">
        <v>1.7070000000000001</v>
      </c>
      <c r="F353" s="134">
        <v>27.26</v>
      </c>
      <c r="G353" s="134">
        <f>E353*F353</f>
        <v>46.532820000000008</v>
      </c>
    </row>
    <row r="354" spans="1:7">
      <c r="A354" s="131" t="s">
        <v>3150</v>
      </c>
      <c r="B354" s="132" t="s">
        <v>1501</v>
      </c>
      <c r="C354" s="131" t="s">
        <v>13</v>
      </c>
      <c r="D354" s="131" t="s">
        <v>1499</v>
      </c>
      <c r="E354" s="133">
        <v>0.85299999999999998</v>
      </c>
      <c r="F354" s="134">
        <v>21.78</v>
      </c>
      <c r="G354" s="134">
        <f>E354*F354</f>
        <v>18.578340000000001</v>
      </c>
    </row>
    <row r="355" spans="1:7">
      <c r="A355" s="127"/>
      <c r="B355" s="128"/>
      <c r="C355" s="127"/>
      <c r="D355" s="129"/>
      <c r="E355" s="355" t="s">
        <v>3152</v>
      </c>
      <c r="F355" s="355"/>
      <c r="G355" s="135">
        <f>G354+G353</f>
        <v>65.111160000000012</v>
      </c>
    </row>
    <row r="356" spans="1:7">
      <c r="A356" s="127"/>
      <c r="B356" s="128"/>
      <c r="C356" s="127"/>
      <c r="D356" s="129"/>
      <c r="E356" s="356" t="s">
        <v>3157</v>
      </c>
      <c r="F356" s="356"/>
      <c r="G356" s="136">
        <f>G355+G351</f>
        <v>474.91365000000008</v>
      </c>
    </row>
    <row r="357" spans="1:7">
      <c r="A357" s="127"/>
      <c r="B357" s="128"/>
      <c r="C357" s="357"/>
      <c r="D357" s="357"/>
      <c r="E357" s="129"/>
      <c r="F357" s="129"/>
      <c r="G357" s="129"/>
    </row>
    <row r="358" spans="1:7">
      <c r="A358" s="358" t="s">
        <v>3253</v>
      </c>
      <c r="B358" s="358"/>
      <c r="C358" s="358"/>
      <c r="D358" s="358"/>
      <c r="E358" s="358"/>
      <c r="F358" s="358"/>
      <c r="G358" s="358"/>
    </row>
    <row r="359" spans="1:7" ht="30">
      <c r="A359" s="359" t="s">
        <v>1505</v>
      </c>
      <c r="B359" s="359"/>
      <c r="C359" s="130" t="s">
        <v>4</v>
      </c>
      <c r="D359" s="130" t="s">
        <v>3125</v>
      </c>
      <c r="E359" s="130" t="s">
        <v>3126</v>
      </c>
      <c r="F359" s="130" t="s">
        <v>3127</v>
      </c>
      <c r="G359" s="130" t="s">
        <v>1455</v>
      </c>
    </row>
    <row r="360" spans="1:7" ht="38.25">
      <c r="A360" s="131" t="s">
        <v>3236</v>
      </c>
      <c r="B360" s="132" t="s">
        <v>3237</v>
      </c>
      <c r="C360" s="131" t="s">
        <v>13</v>
      </c>
      <c r="D360" s="131" t="s">
        <v>21</v>
      </c>
      <c r="E360" s="133">
        <v>2.0832999999999999</v>
      </c>
      <c r="F360" s="134">
        <v>177.8</v>
      </c>
      <c r="G360" s="134">
        <f>F360*E360</f>
        <v>370.41074000000003</v>
      </c>
    </row>
    <row r="361" spans="1:7" ht="38.25">
      <c r="A361" s="131" t="s">
        <v>3238</v>
      </c>
      <c r="B361" s="132" t="s">
        <v>3239</v>
      </c>
      <c r="C361" s="131" t="s">
        <v>13</v>
      </c>
      <c r="D361" s="131" t="s">
        <v>21</v>
      </c>
      <c r="E361" s="133">
        <v>24.4</v>
      </c>
      <c r="F361" s="134">
        <v>0.21</v>
      </c>
      <c r="G361" s="134">
        <f t="shared" ref="G361:G362" si="30">F361*E361</f>
        <v>5.1239999999999997</v>
      </c>
    </row>
    <row r="362" spans="1:7">
      <c r="A362" s="131" t="s">
        <v>3181</v>
      </c>
      <c r="B362" s="132" t="s">
        <v>3182</v>
      </c>
      <c r="C362" s="131" t="s">
        <v>13</v>
      </c>
      <c r="D362" s="131" t="s">
        <v>21</v>
      </c>
      <c r="E362" s="133">
        <v>1.2461</v>
      </c>
      <c r="F362" s="134">
        <v>27.5</v>
      </c>
      <c r="G362" s="134">
        <f t="shared" si="30"/>
        <v>34.267749999999999</v>
      </c>
    </row>
    <row r="363" spans="1:7">
      <c r="A363" s="127"/>
      <c r="B363" s="128"/>
      <c r="C363" s="127"/>
      <c r="D363" s="129"/>
      <c r="E363" s="355" t="s">
        <v>3142</v>
      </c>
      <c r="F363" s="355"/>
      <c r="G363" s="135">
        <f>G360+G361+G362</f>
        <v>409.80249000000003</v>
      </c>
    </row>
    <row r="364" spans="1:7" ht="30">
      <c r="A364" s="359" t="s">
        <v>3143</v>
      </c>
      <c r="B364" s="359"/>
      <c r="C364" s="130" t="s">
        <v>4</v>
      </c>
      <c r="D364" s="130" t="s">
        <v>3125</v>
      </c>
      <c r="E364" s="130" t="s">
        <v>3126</v>
      </c>
      <c r="F364" s="130" t="s">
        <v>3127</v>
      </c>
      <c r="G364" s="130" t="s">
        <v>1455</v>
      </c>
    </row>
    <row r="365" spans="1:7">
      <c r="A365" s="131" t="s">
        <v>3148</v>
      </c>
      <c r="B365" s="132" t="s">
        <v>1629</v>
      </c>
      <c r="C365" s="131" t="s">
        <v>13</v>
      </c>
      <c r="D365" s="131" t="s">
        <v>1499</v>
      </c>
      <c r="E365" s="133">
        <v>1.7070000000000001</v>
      </c>
      <c r="F365" s="134">
        <v>27.26</v>
      </c>
      <c r="G365" s="134">
        <f>F365*E365</f>
        <v>46.532820000000008</v>
      </c>
    </row>
    <row r="366" spans="1:7">
      <c r="A366" s="131" t="s">
        <v>3150</v>
      </c>
      <c r="B366" s="132" t="s">
        <v>1501</v>
      </c>
      <c r="C366" s="131" t="s">
        <v>13</v>
      </c>
      <c r="D366" s="131" t="s">
        <v>1499</v>
      </c>
      <c r="E366" s="133">
        <v>0.85299999999999998</v>
      </c>
      <c r="F366" s="134">
        <v>21.78</v>
      </c>
      <c r="G366" s="134">
        <f>F366*E366</f>
        <v>18.578340000000001</v>
      </c>
    </row>
    <row r="367" spans="1:7">
      <c r="A367" s="127"/>
      <c r="B367" s="128"/>
      <c r="C367" s="127"/>
      <c r="D367" s="129"/>
      <c r="E367" s="355" t="s">
        <v>3152</v>
      </c>
      <c r="F367" s="355"/>
      <c r="G367" s="135">
        <f>G366+G365</f>
        <v>65.111160000000012</v>
      </c>
    </row>
    <row r="368" spans="1:7">
      <c r="A368" s="127"/>
      <c r="B368" s="128"/>
      <c r="C368" s="127"/>
      <c r="D368" s="129"/>
      <c r="E368" s="356" t="s">
        <v>3157</v>
      </c>
      <c r="F368" s="356"/>
      <c r="G368" s="136">
        <f>G367+G363</f>
        <v>474.91365000000008</v>
      </c>
    </row>
    <row r="369" spans="1:7">
      <c r="A369" s="127"/>
      <c r="B369" s="128"/>
      <c r="C369" s="357"/>
      <c r="D369" s="357"/>
      <c r="E369" s="129"/>
      <c r="F369" s="129"/>
      <c r="G369" s="129"/>
    </row>
    <row r="370" spans="1:7">
      <c r="A370" s="358" t="s">
        <v>3254</v>
      </c>
      <c r="B370" s="358"/>
      <c r="C370" s="358"/>
      <c r="D370" s="358"/>
      <c r="E370" s="358"/>
      <c r="F370" s="358"/>
      <c r="G370" s="358"/>
    </row>
    <row r="371" spans="1:7" ht="30">
      <c r="A371" s="359" t="s">
        <v>1505</v>
      </c>
      <c r="B371" s="359"/>
      <c r="C371" s="130" t="s">
        <v>4</v>
      </c>
      <c r="D371" s="130" t="s">
        <v>3125</v>
      </c>
      <c r="E371" s="130" t="s">
        <v>3126</v>
      </c>
      <c r="F371" s="130" t="s">
        <v>3127</v>
      </c>
      <c r="G371" s="130" t="s">
        <v>1455</v>
      </c>
    </row>
    <row r="372" spans="1:7" ht="51">
      <c r="A372" s="131" t="s">
        <v>3242</v>
      </c>
      <c r="B372" s="132" t="s">
        <v>3243</v>
      </c>
      <c r="C372" s="131" t="s">
        <v>13</v>
      </c>
      <c r="D372" s="131" t="s">
        <v>14</v>
      </c>
      <c r="E372" s="133">
        <v>1</v>
      </c>
      <c r="F372" s="134">
        <v>440.35</v>
      </c>
      <c r="G372" s="134">
        <f>E372*F372</f>
        <v>440.35</v>
      </c>
    </row>
    <row r="373" spans="1:7" ht="38.25">
      <c r="A373" s="131" t="s">
        <v>3238</v>
      </c>
      <c r="B373" s="132" t="s">
        <v>3239</v>
      </c>
      <c r="C373" s="131" t="s">
        <v>13</v>
      </c>
      <c r="D373" s="131" t="s">
        <v>21</v>
      </c>
      <c r="E373" s="133">
        <v>17.413</v>
      </c>
      <c r="F373" s="134">
        <v>0.21</v>
      </c>
      <c r="G373" s="134">
        <f t="shared" ref="G373:G374" si="31">E373*F373</f>
        <v>3.65673</v>
      </c>
    </row>
    <row r="374" spans="1:7">
      <c r="A374" s="131" t="s">
        <v>3181</v>
      </c>
      <c r="B374" s="132" t="s">
        <v>3182</v>
      </c>
      <c r="C374" s="131" t="s">
        <v>13</v>
      </c>
      <c r="D374" s="131" t="s">
        <v>21</v>
      </c>
      <c r="E374" s="133">
        <v>0.42349999999999999</v>
      </c>
      <c r="F374" s="134">
        <v>27.5</v>
      </c>
      <c r="G374" s="134">
        <f t="shared" si="31"/>
        <v>11.64625</v>
      </c>
    </row>
    <row r="375" spans="1:7">
      <c r="A375" s="127"/>
      <c r="B375" s="128"/>
      <c r="C375" s="127"/>
      <c r="D375" s="129"/>
      <c r="E375" s="355" t="s">
        <v>3142</v>
      </c>
      <c r="F375" s="355"/>
      <c r="G375" s="135">
        <f>G374+G373+G372</f>
        <v>455.65298000000001</v>
      </c>
    </row>
    <row r="376" spans="1:7" ht="30">
      <c r="A376" s="359" t="s">
        <v>3143</v>
      </c>
      <c r="B376" s="359"/>
      <c r="C376" s="130" t="s">
        <v>4</v>
      </c>
      <c r="D376" s="130" t="s">
        <v>3125</v>
      </c>
      <c r="E376" s="130" t="s">
        <v>3126</v>
      </c>
      <c r="F376" s="130" t="s">
        <v>3127</v>
      </c>
      <c r="G376" s="130" t="s">
        <v>1455</v>
      </c>
    </row>
    <row r="377" spans="1:7">
      <c r="A377" s="131" t="s">
        <v>3148</v>
      </c>
      <c r="B377" s="132" t="s">
        <v>1629</v>
      </c>
      <c r="C377" s="131" t="s">
        <v>13</v>
      </c>
      <c r="D377" s="131" t="s">
        <v>1499</v>
      </c>
      <c r="E377" s="133">
        <v>0.72</v>
      </c>
      <c r="F377" s="134">
        <v>27.26</v>
      </c>
      <c r="G377" s="134">
        <f>F377*E377</f>
        <v>19.627200000000002</v>
      </c>
    </row>
    <row r="378" spans="1:7">
      <c r="A378" s="131" t="s">
        <v>3150</v>
      </c>
      <c r="B378" s="132" t="s">
        <v>1501</v>
      </c>
      <c r="C378" s="131" t="s">
        <v>13</v>
      </c>
      <c r="D378" s="131" t="s">
        <v>1499</v>
      </c>
      <c r="E378" s="133">
        <v>0.36</v>
      </c>
      <c r="F378" s="134">
        <v>21.78</v>
      </c>
      <c r="G378" s="134">
        <f>F378*E378</f>
        <v>7.8407999999999998</v>
      </c>
    </row>
    <row r="379" spans="1:7">
      <c r="A379" s="127"/>
      <c r="B379" s="128"/>
      <c r="C379" s="127"/>
      <c r="D379" s="129"/>
      <c r="E379" s="355" t="s">
        <v>3152</v>
      </c>
      <c r="F379" s="355"/>
      <c r="G379" s="135">
        <f>G377+G378</f>
        <v>27.468000000000004</v>
      </c>
    </row>
    <row r="380" spans="1:7">
      <c r="A380" s="127"/>
      <c r="B380" s="128"/>
      <c r="C380" s="127"/>
      <c r="D380" s="129"/>
      <c r="E380" s="356" t="s">
        <v>3157</v>
      </c>
      <c r="F380" s="356"/>
      <c r="G380" s="136">
        <f>G379+G375</f>
        <v>483.12098000000003</v>
      </c>
    </row>
    <row r="381" spans="1:7">
      <c r="A381" s="127"/>
      <c r="B381" s="128"/>
      <c r="C381" s="357"/>
      <c r="D381" s="357"/>
      <c r="E381" s="129"/>
      <c r="F381" s="129"/>
      <c r="G381" s="129"/>
    </row>
    <row r="382" spans="1:7">
      <c r="A382" s="358" t="s">
        <v>3255</v>
      </c>
      <c r="B382" s="358"/>
      <c r="C382" s="358"/>
      <c r="D382" s="358"/>
      <c r="E382" s="358"/>
      <c r="F382" s="358"/>
      <c r="G382" s="358"/>
    </row>
    <row r="383" spans="1:7" ht="30">
      <c r="A383" s="359" t="s">
        <v>1505</v>
      </c>
      <c r="B383" s="359"/>
      <c r="C383" s="130" t="s">
        <v>4</v>
      </c>
      <c r="D383" s="130" t="s">
        <v>3125</v>
      </c>
      <c r="E383" s="130" t="s">
        <v>3126</v>
      </c>
      <c r="F383" s="130" t="s">
        <v>3127</v>
      </c>
      <c r="G383" s="130" t="s">
        <v>1455</v>
      </c>
    </row>
    <row r="384" spans="1:7" ht="38.25">
      <c r="A384" s="131" t="s">
        <v>3256</v>
      </c>
      <c r="B384" s="132" t="s">
        <v>3257</v>
      </c>
      <c r="C384" s="131" t="s">
        <v>13</v>
      </c>
      <c r="D384" s="131" t="s">
        <v>29</v>
      </c>
      <c r="E384" s="133">
        <v>3</v>
      </c>
      <c r="F384" s="134">
        <v>18.71</v>
      </c>
      <c r="G384" s="134">
        <f>F384*E384</f>
        <v>56.13</v>
      </c>
    </row>
    <row r="385" spans="1:9" ht="38.25">
      <c r="A385" s="131" t="s">
        <v>3258</v>
      </c>
      <c r="B385" s="132" t="s">
        <v>3259</v>
      </c>
      <c r="C385" s="131" t="s">
        <v>13</v>
      </c>
      <c r="D385" s="131" t="s">
        <v>14</v>
      </c>
      <c r="E385" s="133">
        <v>1</v>
      </c>
      <c r="F385" s="134">
        <v>151.38999999999999</v>
      </c>
      <c r="G385" s="134">
        <f>F385*E385</f>
        <v>151.38999999999999</v>
      </c>
    </row>
    <row r="386" spans="1:9">
      <c r="A386" s="127"/>
      <c r="B386" s="128"/>
      <c r="C386" s="127"/>
      <c r="D386" s="129"/>
      <c r="E386" s="355" t="s">
        <v>3142</v>
      </c>
      <c r="F386" s="355"/>
      <c r="G386" s="135">
        <f>G385+G384</f>
        <v>207.51999999999998</v>
      </c>
    </row>
    <row r="387" spans="1:9" ht="30">
      <c r="A387" s="359" t="s">
        <v>3143</v>
      </c>
      <c r="B387" s="359"/>
      <c r="C387" s="130" t="s">
        <v>4</v>
      </c>
      <c r="D387" s="130" t="s">
        <v>3125</v>
      </c>
      <c r="E387" s="130" t="s">
        <v>3126</v>
      </c>
      <c r="F387" s="130" t="s">
        <v>3127</v>
      </c>
      <c r="G387" s="130" t="s">
        <v>1455</v>
      </c>
    </row>
    <row r="388" spans="1:9">
      <c r="A388" s="131" t="s">
        <v>3260</v>
      </c>
      <c r="B388" s="132" t="s">
        <v>3261</v>
      </c>
      <c r="C388" s="131" t="s">
        <v>13</v>
      </c>
      <c r="D388" s="131" t="s">
        <v>1499</v>
      </c>
      <c r="E388" s="133">
        <v>0.35399999999999998</v>
      </c>
      <c r="F388" s="134">
        <v>26.4</v>
      </c>
      <c r="G388" s="134">
        <f>E388*F388</f>
        <v>9.3455999999999992</v>
      </c>
    </row>
    <row r="389" spans="1:9">
      <c r="A389" s="131" t="s">
        <v>3150</v>
      </c>
      <c r="B389" s="132" t="s">
        <v>1501</v>
      </c>
      <c r="C389" s="131" t="s">
        <v>13</v>
      </c>
      <c r="D389" s="131" t="s">
        <v>1499</v>
      </c>
      <c r="E389" s="133">
        <v>0.60499999999999998</v>
      </c>
      <c r="F389" s="134">
        <v>21.78</v>
      </c>
      <c r="G389" s="134">
        <f>E389*F389</f>
        <v>13.1769</v>
      </c>
    </row>
    <row r="390" spans="1:9">
      <c r="A390" s="127"/>
      <c r="B390" s="128"/>
      <c r="C390" s="127"/>
      <c r="D390" s="129"/>
      <c r="E390" s="355" t="s">
        <v>3152</v>
      </c>
      <c r="F390" s="355"/>
      <c r="G390" s="135">
        <f>G388+G389</f>
        <v>22.522500000000001</v>
      </c>
    </row>
    <row r="391" spans="1:9">
      <c r="A391" s="127"/>
      <c r="B391" s="128"/>
      <c r="C391" s="127"/>
      <c r="D391" s="129"/>
      <c r="E391" s="356" t="s">
        <v>3157</v>
      </c>
      <c r="F391" s="356"/>
      <c r="G391" s="136">
        <f>G390+G386</f>
        <v>230.04249999999999</v>
      </c>
      <c r="H391">
        <v>230.04</v>
      </c>
      <c r="I391" s="137">
        <f>H391-G391</f>
        <v>-2.4999999999977263E-3</v>
      </c>
    </row>
    <row r="392" spans="1:9">
      <c r="A392" s="127"/>
      <c r="B392" s="128"/>
      <c r="C392" s="357"/>
      <c r="D392" s="357"/>
      <c r="E392" s="129"/>
      <c r="F392" s="129"/>
      <c r="G392" s="129"/>
    </row>
    <row r="393" spans="1:9">
      <c r="A393" s="358" t="s">
        <v>3262</v>
      </c>
      <c r="B393" s="358"/>
      <c r="C393" s="358"/>
      <c r="D393" s="358"/>
      <c r="E393" s="358"/>
      <c r="F393" s="358"/>
      <c r="G393" s="358"/>
    </row>
    <row r="394" spans="1:9" ht="30">
      <c r="A394" s="359" t="s">
        <v>3153</v>
      </c>
      <c r="B394" s="359"/>
      <c r="C394" s="130" t="s">
        <v>4</v>
      </c>
      <c r="D394" s="130" t="s">
        <v>3125</v>
      </c>
      <c r="E394" s="130" t="s">
        <v>3126</v>
      </c>
      <c r="F394" s="130" t="s">
        <v>3127</v>
      </c>
      <c r="G394" s="130" t="s">
        <v>1455</v>
      </c>
    </row>
    <row r="395" spans="1:9" ht="38.25">
      <c r="A395" s="131" t="s">
        <v>3263</v>
      </c>
      <c r="B395" s="132" t="s">
        <v>3264</v>
      </c>
      <c r="C395" s="131" t="s">
        <v>13</v>
      </c>
      <c r="D395" s="131" t="s">
        <v>21</v>
      </c>
      <c r="E395" s="133">
        <v>0.53</v>
      </c>
      <c r="F395" s="134">
        <v>2527.9</v>
      </c>
      <c r="G395" s="134">
        <f>E395*F395</f>
        <v>1339.787</v>
      </c>
    </row>
    <row r="396" spans="1:9">
      <c r="A396" s="127"/>
      <c r="B396" s="128"/>
      <c r="C396" s="127"/>
      <c r="D396" s="129"/>
      <c r="E396" s="355" t="s">
        <v>3156</v>
      </c>
      <c r="F396" s="355"/>
      <c r="G396" s="135">
        <f>G395</f>
        <v>1339.787</v>
      </c>
    </row>
    <row r="397" spans="1:9">
      <c r="A397" s="127"/>
      <c r="B397" s="128"/>
      <c r="C397" s="127"/>
      <c r="D397" s="129"/>
      <c r="E397" s="356" t="s">
        <v>3157</v>
      </c>
      <c r="F397" s="356"/>
      <c r="G397" s="136">
        <f>G396</f>
        <v>1339.787</v>
      </c>
      <c r="H397">
        <v>1339.79</v>
      </c>
      <c r="I397" s="137">
        <f>G397-H397</f>
        <v>-2.9999999999290594E-3</v>
      </c>
    </row>
    <row r="398" spans="1:9">
      <c r="A398" s="127"/>
      <c r="B398" s="128"/>
      <c r="C398" s="357"/>
      <c r="D398" s="357"/>
      <c r="E398" s="129"/>
      <c r="F398" s="129"/>
      <c r="G398" s="129"/>
    </row>
    <row r="399" spans="1:9">
      <c r="A399" s="358" t="s">
        <v>3265</v>
      </c>
      <c r="B399" s="358"/>
      <c r="C399" s="358"/>
      <c r="D399" s="358"/>
      <c r="E399" s="358"/>
      <c r="F399" s="358"/>
      <c r="G399" s="358"/>
    </row>
    <row r="400" spans="1:9" ht="30">
      <c r="A400" s="359" t="s">
        <v>3266</v>
      </c>
      <c r="B400" s="359"/>
      <c r="C400" s="130" t="s">
        <v>4</v>
      </c>
      <c r="D400" s="130" t="s">
        <v>3125</v>
      </c>
      <c r="E400" s="130" t="s">
        <v>3126</v>
      </c>
      <c r="F400" s="130" t="s">
        <v>3127</v>
      </c>
      <c r="G400" s="130" t="s">
        <v>1455</v>
      </c>
    </row>
    <row r="401" spans="1:7" ht="38.25">
      <c r="A401" s="131" t="s">
        <v>3267</v>
      </c>
      <c r="B401" s="132" t="s">
        <v>3268</v>
      </c>
      <c r="C401" s="131" t="s">
        <v>13</v>
      </c>
      <c r="D401" s="131" t="s">
        <v>1527</v>
      </c>
      <c r="E401" s="133">
        <v>4.03</v>
      </c>
      <c r="F401" s="134">
        <v>91.17</v>
      </c>
      <c r="G401" s="134">
        <f>F401*E401</f>
        <v>367.41510000000005</v>
      </c>
    </row>
    <row r="402" spans="1:7">
      <c r="A402" s="127"/>
      <c r="B402" s="128"/>
      <c r="C402" s="127"/>
      <c r="D402" s="129"/>
      <c r="E402" s="355" t="s">
        <v>3269</v>
      </c>
      <c r="F402" s="355"/>
      <c r="G402" s="135">
        <f>G401</f>
        <v>367.41510000000005</v>
      </c>
    </row>
    <row r="403" spans="1:7" ht="30">
      <c r="A403" s="359" t="s">
        <v>1505</v>
      </c>
      <c r="B403" s="359"/>
      <c r="C403" s="130" t="s">
        <v>4</v>
      </c>
      <c r="D403" s="130" t="s">
        <v>3125</v>
      </c>
      <c r="E403" s="130" t="s">
        <v>3126</v>
      </c>
      <c r="F403" s="130" t="s">
        <v>3127</v>
      </c>
      <c r="G403" s="130" t="s">
        <v>1455</v>
      </c>
    </row>
    <row r="404" spans="1:7" ht="25.5">
      <c r="A404" s="131" t="s">
        <v>3270</v>
      </c>
      <c r="B404" s="132" t="s">
        <v>3271</v>
      </c>
      <c r="C404" s="131" t="s">
        <v>13</v>
      </c>
      <c r="D404" s="131" t="s">
        <v>86</v>
      </c>
      <c r="E404" s="133">
        <v>0.32800000000000001</v>
      </c>
      <c r="F404" s="134">
        <v>9.64</v>
      </c>
      <c r="G404" s="134">
        <f>F404*E404</f>
        <v>3.1619200000000003</v>
      </c>
    </row>
    <row r="405" spans="1:7" ht="38.25">
      <c r="A405" s="131" t="s">
        <v>3272</v>
      </c>
      <c r="B405" s="132" t="s">
        <v>3273</v>
      </c>
      <c r="C405" s="131" t="s">
        <v>13</v>
      </c>
      <c r="D405" s="131" t="s">
        <v>86</v>
      </c>
      <c r="E405" s="133">
        <v>0.32800000000000001</v>
      </c>
      <c r="F405" s="134">
        <v>34.21</v>
      </c>
      <c r="G405" s="134">
        <f t="shared" ref="G405:G407" si="32">F405*E405</f>
        <v>11.220880000000001</v>
      </c>
    </row>
    <row r="406" spans="1:7" ht="51">
      <c r="A406" s="131" t="s">
        <v>3274</v>
      </c>
      <c r="B406" s="132" t="s">
        <v>3275</v>
      </c>
      <c r="C406" s="131" t="s">
        <v>13</v>
      </c>
      <c r="D406" s="131" t="s">
        <v>21</v>
      </c>
      <c r="E406" s="133">
        <v>1</v>
      </c>
      <c r="F406" s="134">
        <v>22.02</v>
      </c>
      <c r="G406" s="134">
        <f t="shared" si="32"/>
        <v>22.02</v>
      </c>
    </row>
    <row r="407" spans="1:7" ht="38.25">
      <c r="A407" s="131" t="s">
        <v>3276</v>
      </c>
      <c r="B407" s="132" t="s">
        <v>3277</v>
      </c>
      <c r="C407" s="131" t="s">
        <v>13</v>
      </c>
      <c r="D407" s="131" t="s">
        <v>29</v>
      </c>
      <c r="E407" s="133">
        <v>2.25</v>
      </c>
      <c r="F407" s="134">
        <v>39.33</v>
      </c>
      <c r="G407" s="134">
        <f t="shared" si="32"/>
        <v>88.492499999999993</v>
      </c>
    </row>
    <row r="408" spans="1:7">
      <c r="A408" s="127"/>
      <c r="B408" s="128"/>
      <c r="C408" s="127"/>
      <c r="D408" s="129"/>
      <c r="E408" s="355" t="s">
        <v>3142</v>
      </c>
      <c r="F408" s="355"/>
      <c r="G408" s="135">
        <f>G407+G406+G405+G404</f>
        <v>124.89529999999998</v>
      </c>
    </row>
    <row r="409" spans="1:7" ht="30">
      <c r="A409" s="359" t="s">
        <v>3278</v>
      </c>
      <c r="B409" s="359"/>
      <c r="C409" s="130" t="s">
        <v>4</v>
      </c>
      <c r="D409" s="130" t="s">
        <v>3125</v>
      </c>
      <c r="E409" s="130" t="s">
        <v>3126</v>
      </c>
      <c r="F409" s="130" t="s">
        <v>3127</v>
      </c>
      <c r="G409" s="130" t="s">
        <v>1455</v>
      </c>
    </row>
    <row r="410" spans="1:7" ht="25.5">
      <c r="A410" s="131" t="s">
        <v>3279</v>
      </c>
      <c r="B410" s="132" t="s">
        <v>3280</v>
      </c>
      <c r="C410" s="131" t="s">
        <v>13</v>
      </c>
      <c r="D410" s="131" t="s">
        <v>1499</v>
      </c>
      <c r="E410" s="133">
        <v>2.77</v>
      </c>
      <c r="F410" s="134">
        <v>14.15</v>
      </c>
      <c r="G410" s="134">
        <f>F410*E410</f>
        <v>39.195500000000003</v>
      </c>
    </row>
    <row r="411" spans="1:7">
      <c r="A411" s="127"/>
      <c r="B411" s="128"/>
      <c r="C411" s="127"/>
      <c r="D411" s="129"/>
      <c r="E411" s="355" t="s">
        <v>3281</v>
      </c>
      <c r="F411" s="355"/>
      <c r="G411" s="135">
        <f>G410</f>
        <v>39.195500000000003</v>
      </c>
    </row>
    <row r="412" spans="1:7" ht="30">
      <c r="A412" s="359" t="s">
        <v>3143</v>
      </c>
      <c r="B412" s="359"/>
      <c r="C412" s="130" t="s">
        <v>4</v>
      </c>
      <c r="D412" s="130" t="s">
        <v>3125</v>
      </c>
      <c r="E412" s="130" t="s">
        <v>3126</v>
      </c>
      <c r="F412" s="130" t="s">
        <v>3127</v>
      </c>
      <c r="G412" s="130" t="s">
        <v>1455</v>
      </c>
    </row>
    <row r="413" spans="1:7" ht="25.5">
      <c r="A413" s="131" t="s">
        <v>3148</v>
      </c>
      <c r="B413" s="132" t="s">
        <v>3149</v>
      </c>
      <c r="C413" s="131" t="s">
        <v>13</v>
      </c>
      <c r="D413" s="131" t="s">
        <v>1499</v>
      </c>
      <c r="E413" s="133">
        <v>0.5756</v>
      </c>
      <c r="F413" s="134">
        <v>27.26</v>
      </c>
      <c r="G413" s="134">
        <f>F413*E413</f>
        <v>15.690856</v>
      </c>
    </row>
    <row r="414" spans="1:7" ht="25.5">
      <c r="A414" s="131" t="s">
        <v>3260</v>
      </c>
      <c r="B414" s="132" t="s">
        <v>3282</v>
      </c>
      <c r="C414" s="131" t="s">
        <v>13</v>
      </c>
      <c r="D414" s="131" t="s">
        <v>1499</v>
      </c>
      <c r="E414" s="133">
        <v>2.77</v>
      </c>
      <c r="F414" s="134">
        <v>27.05</v>
      </c>
      <c r="G414" s="134">
        <f>F414*E414</f>
        <v>74.9285</v>
      </c>
    </row>
    <row r="415" spans="1:7">
      <c r="A415" s="127"/>
      <c r="B415" s="128"/>
      <c r="C415" s="127"/>
      <c r="D415" s="129"/>
      <c r="E415" s="355" t="s">
        <v>3152</v>
      </c>
      <c r="F415" s="355"/>
      <c r="G415" s="135">
        <f>G414+G413</f>
        <v>90.619355999999996</v>
      </c>
    </row>
    <row r="416" spans="1:7" ht="30">
      <c r="A416" s="359" t="s">
        <v>3153</v>
      </c>
      <c r="B416" s="359"/>
      <c r="C416" s="130" t="s">
        <v>4</v>
      </c>
      <c r="D416" s="130" t="s">
        <v>3125</v>
      </c>
      <c r="E416" s="130" t="s">
        <v>3126</v>
      </c>
      <c r="F416" s="130" t="s">
        <v>3127</v>
      </c>
      <c r="G416" s="130" t="s">
        <v>1455</v>
      </c>
    </row>
    <row r="417" spans="1:9" ht="51">
      <c r="A417" s="131" t="s">
        <v>3283</v>
      </c>
      <c r="B417" s="132" t="s">
        <v>3284</v>
      </c>
      <c r="C417" s="131" t="s">
        <v>13</v>
      </c>
      <c r="D417" s="131" t="s">
        <v>14</v>
      </c>
      <c r="E417" s="133">
        <v>2</v>
      </c>
      <c r="F417" s="134">
        <v>29.6</v>
      </c>
      <c r="G417" s="134">
        <f>F417*E417</f>
        <v>59.2</v>
      </c>
    </row>
    <row r="418" spans="1:9" ht="51">
      <c r="A418" s="131" t="s">
        <v>3285</v>
      </c>
      <c r="B418" s="132" t="s">
        <v>3286</v>
      </c>
      <c r="C418" s="131" t="s">
        <v>13</v>
      </c>
      <c r="D418" s="131" t="s">
        <v>14</v>
      </c>
      <c r="E418" s="133">
        <v>2</v>
      </c>
      <c r="F418" s="134">
        <v>24.57</v>
      </c>
      <c r="G418" s="134">
        <f t="shared" ref="G418" si="33">F418*E418</f>
        <v>49.14</v>
      </c>
    </row>
    <row r="419" spans="1:9">
      <c r="A419" s="127"/>
      <c r="B419" s="128"/>
      <c r="C419" s="127"/>
      <c r="D419" s="129"/>
      <c r="E419" s="355" t="s">
        <v>3156</v>
      </c>
      <c r="F419" s="355"/>
      <c r="G419" s="134">
        <f>G418+G417</f>
        <v>108.34</v>
      </c>
    </row>
    <row r="420" spans="1:9">
      <c r="A420" s="127"/>
      <c r="B420" s="128"/>
      <c r="C420" s="127"/>
      <c r="D420" s="129"/>
      <c r="E420" s="356" t="s">
        <v>3157</v>
      </c>
      <c r="F420" s="356"/>
      <c r="G420" s="136">
        <f>G419+G415+G411+G408+G402</f>
        <v>730.46525600000007</v>
      </c>
      <c r="H420">
        <v>730.47</v>
      </c>
      <c r="I420" s="137">
        <f>H420-G420</f>
        <v>4.7439999999596694E-3</v>
      </c>
    </row>
    <row r="421" spans="1:9">
      <c r="A421" s="127"/>
      <c r="B421" s="128"/>
      <c r="C421" s="357"/>
      <c r="D421" s="357"/>
      <c r="E421" s="129"/>
      <c r="F421" s="129"/>
      <c r="G421" s="129"/>
    </row>
    <row r="422" spans="1:9">
      <c r="A422" s="358" t="s">
        <v>3287</v>
      </c>
      <c r="B422" s="358"/>
      <c r="C422" s="358"/>
      <c r="D422" s="358"/>
      <c r="E422" s="358"/>
      <c r="F422" s="358"/>
      <c r="G422" s="358"/>
    </row>
    <row r="423" spans="1:9" ht="30">
      <c r="A423" s="359" t="s">
        <v>3266</v>
      </c>
      <c r="B423" s="359"/>
      <c r="C423" s="130" t="s">
        <v>4</v>
      </c>
      <c r="D423" s="130" t="s">
        <v>3125</v>
      </c>
      <c r="E423" s="130" t="s">
        <v>3126</v>
      </c>
      <c r="F423" s="130" t="s">
        <v>3127</v>
      </c>
      <c r="G423" s="130" t="s">
        <v>1455</v>
      </c>
    </row>
    <row r="424" spans="1:9" ht="38.25">
      <c r="A424" s="131" t="s">
        <v>3267</v>
      </c>
      <c r="B424" s="132" t="s">
        <v>3288</v>
      </c>
      <c r="C424" s="131" t="s">
        <v>13</v>
      </c>
      <c r="D424" s="131" t="s">
        <v>1527</v>
      </c>
      <c r="E424" s="133">
        <v>4.03</v>
      </c>
      <c r="F424" s="134">
        <v>91.17</v>
      </c>
      <c r="G424" s="134">
        <f>F424*E424</f>
        <v>367.41510000000005</v>
      </c>
    </row>
    <row r="425" spans="1:9">
      <c r="A425" s="127"/>
      <c r="B425" s="128"/>
      <c r="C425" s="127"/>
      <c r="D425" s="129"/>
      <c r="E425" s="355" t="s">
        <v>3269</v>
      </c>
      <c r="F425" s="355"/>
      <c r="G425" s="135">
        <f>G424</f>
        <v>367.41510000000005</v>
      </c>
    </row>
    <row r="426" spans="1:9" ht="30">
      <c r="A426" s="359" t="s">
        <v>1505</v>
      </c>
      <c r="B426" s="359"/>
      <c r="C426" s="130" t="s">
        <v>4</v>
      </c>
      <c r="D426" s="130" t="s">
        <v>3125</v>
      </c>
      <c r="E426" s="130" t="s">
        <v>3126</v>
      </c>
      <c r="F426" s="130" t="s">
        <v>3127</v>
      </c>
      <c r="G426" s="130" t="s">
        <v>1455</v>
      </c>
    </row>
    <row r="427" spans="1:9">
      <c r="A427" s="131" t="s">
        <v>3270</v>
      </c>
      <c r="B427" s="132" t="s">
        <v>3289</v>
      </c>
      <c r="C427" s="131" t="s">
        <v>13</v>
      </c>
      <c r="D427" s="131" t="s">
        <v>86</v>
      </c>
      <c r="E427" s="133">
        <v>0.32800000000000001</v>
      </c>
      <c r="F427" s="134">
        <v>9.64</v>
      </c>
      <c r="G427" s="134">
        <f>F427*E427</f>
        <v>3.1619200000000003</v>
      </c>
    </row>
    <row r="428" spans="1:9" ht="38.25">
      <c r="A428" s="131" t="s">
        <v>3272</v>
      </c>
      <c r="B428" s="132" t="s">
        <v>3290</v>
      </c>
      <c r="C428" s="131" t="s">
        <v>13</v>
      </c>
      <c r="D428" s="131" t="s">
        <v>86</v>
      </c>
      <c r="E428" s="133">
        <v>0.32800000000000001</v>
      </c>
      <c r="F428" s="134">
        <v>34.21</v>
      </c>
      <c r="G428" s="134">
        <f t="shared" ref="G428:G430" si="34">F428*E428</f>
        <v>11.220880000000001</v>
      </c>
    </row>
    <row r="429" spans="1:9" ht="51">
      <c r="A429" s="131" t="s">
        <v>3274</v>
      </c>
      <c r="B429" s="132" t="s">
        <v>3291</v>
      </c>
      <c r="C429" s="131" t="s">
        <v>13</v>
      </c>
      <c r="D429" s="131" t="s">
        <v>21</v>
      </c>
      <c r="E429" s="133">
        <v>1</v>
      </c>
      <c r="F429" s="134">
        <v>22.06</v>
      </c>
      <c r="G429" s="134">
        <f t="shared" si="34"/>
        <v>22.06</v>
      </c>
    </row>
    <row r="430" spans="1:9" ht="25.5">
      <c r="A430" s="131" t="s">
        <v>3276</v>
      </c>
      <c r="B430" s="132" t="s">
        <v>3292</v>
      </c>
      <c r="C430" s="131" t="s">
        <v>13</v>
      </c>
      <c r="D430" s="131" t="s">
        <v>29</v>
      </c>
      <c r="E430" s="133">
        <v>2.25</v>
      </c>
      <c r="F430" s="134">
        <v>39.33</v>
      </c>
      <c r="G430" s="134">
        <f t="shared" si="34"/>
        <v>88.492499999999993</v>
      </c>
    </row>
    <row r="431" spans="1:9">
      <c r="A431" s="127"/>
      <c r="B431" s="128"/>
      <c r="C431" s="127"/>
      <c r="D431" s="129"/>
      <c r="E431" s="355" t="s">
        <v>3142</v>
      </c>
      <c r="F431" s="355"/>
      <c r="G431" s="135">
        <f>G430+G429+G428+G427</f>
        <v>124.9353</v>
      </c>
    </row>
    <row r="432" spans="1:9" ht="30">
      <c r="A432" s="359" t="s">
        <v>3278</v>
      </c>
      <c r="B432" s="359"/>
      <c r="C432" s="130" t="s">
        <v>4</v>
      </c>
      <c r="D432" s="130" t="s">
        <v>3125</v>
      </c>
      <c r="E432" s="130" t="s">
        <v>3126</v>
      </c>
      <c r="F432" s="130" t="s">
        <v>3127</v>
      </c>
      <c r="G432" s="130" t="s">
        <v>1455</v>
      </c>
    </row>
    <row r="433" spans="1:8">
      <c r="A433" s="142" t="s">
        <v>3279</v>
      </c>
      <c r="B433" s="143" t="s">
        <v>3293</v>
      </c>
      <c r="C433" s="142" t="s">
        <v>13</v>
      </c>
      <c r="D433" s="142" t="s">
        <v>1499</v>
      </c>
      <c r="E433" s="144">
        <v>2.77</v>
      </c>
      <c r="F433" s="145">
        <v>14.15</v>
      </c>
      <c r="G433" s="145">
        <f>F433*E433</f>
        <v>39.195500000000003</v>
      </c>
    </row>
    <row r="434" spans="1:8">
      <c r="A434" s="127"/>
      <c r="B434" s="128"/>
      <c r="C434" s="127"/>
      <c r="D434" s="129"/>
      <c r="E434" s="355" t="s">
        <v>3281</v>
      </c>
      <c r="F434" s="355"/>
      <c r="G434" s="135">
        <f>G433</f>
        <v>39.195500000000003</v>
      </c>
    </row>
    <row r="435" spans="1:8" ht="30">
      <c r="A435" s="359" t="s">
        <v>3143</v>
      </c>
      <c r="B435" s="359"/>
      <c r="C435" s="130" t="s">
        <v>4</v>
      </c>
      <c r="D435" s="130" t="s">
        <v>3125</v>
      </c>
      <c r="E435" s="130" t="s">
        <v>3126</v>
      </c>
      <c r="F435" s="130" t="s">
        <v>3127</v>
      </c>
      <c r="G435" s="130" t="s">
        <v>1455</v>
      </c>
    </row>
    <row r="436" spans="1:8">
      <c r="A436" s="131" t="s">
        <v>3148</v>
      </c>
      <c r="B436" s="132" t="s">
        <v>1629</v>
      </c>
      <c r="C436" s="131" t="s">
        <v>13</v>
      </c>
      <c r="D436" s="131" t="s">
        <v>1499</v>
      </c>
      <c r="E436" s="133">
        <v>0.35349999999999998</v>
      </c>
      <c r="F436" s="134">
        <v>27.26</v>
      </c>
      <c r="G436" s="134">
        <f>E436*F436</f>
        <v>9.6364099999999997</v>
      </c>
    </row>
    <row r="437" spans="1:8">
      <c r="A437" s="131" t="s">
        <v>3260</v>
      </c>
      <c r="B437" s="132" t="s">
        <v>3261</v>
      </c>
      <c r="C437" s="131" t="s">
        <v>13</v>
      </c>
      <c r="D437" s="131" t="s">
        <v>1499</v>
      </c>
      <c r="E437" s="133">
        <v>2.7349999999999999</v>
      </c>
      <c r="F437" s="134">
        <v>27.05</v>
      </c>
      <c r="G437" s="134">
        <f>E437*F437</f>
        <v>73.981750000000005</v>
      </c>
    </row>
    <row r="438" spans="1:8">
      <c r="A438" s="127"/>
      <c r="B438" s="128"/>
      <c r="C438" s="127"/>
      <c r="D438" s="129"/>
      <c r="E438" s="355" t="s">
        <v>3152</v>
      </c>
      <c r="F438" s="355"/>
      <c r="G438" s="135">
        <f>G437+G436</f>
        <v>83.618160000000003</v>
      </c>
    </row>
    <row r="439" spans="1:8" ht="30">
      <c r="A439" s="359" t="s">
        <v>3153</v>
      </c>
      <c r="B439" s="359"/>
      <c r="C439" s="130" t="s">
        <v>4</v>
      </c>
      <c r="D439" s="130" t="s">
        <v>3125</v>
      </c>
      <c r="E439" s="130" t="s">
        <v>3126</v>
      </c>
      <c r="F439" s="130" t="s">
        <v>3127</v>
      </c>
      <c r="G439" s="130" t="s">
        <v>1455</v>
      </c>
    </row>
    <row r="440" spans="1:8" ht="51">
      <c r="A440" s="131" t="s">
        <v>3283</v>
      </c>
      <c r="B440" s="132" t="s">
        <v>3294</v>
      </c>
      <c r="C440" s="131" t="s">
        <v>13</v>
      </c>
      <c r="D440" s="131" t="s">
        <v>14</v>
      </c>
      <c r="E440" s="133">
        <v>2</v>
      </c>
      <c r="F440" s="134">
        <v>29.6</v>
      </c>
      <c r="G440" s="134">
        <f>F440*E440</f>
        <v>59.2</v>
      </c>
    </row>
    <row r="441" spans="1:8" ht="51">
      <c r="A441" s="131" t="s">
        <v>3285</v>
      </c>
      <c r="B441" s="132" t="s">
        <v>3295</v>
      </c>
      <c r="C441" s="131" t="s">
        <v>13</v>
      </c>
      <c r="D441" s="131" t="s">
        <v>14</v>
      </c>
      <c r="E441" s="133">
        <v>2</v>
      </c>
      <c r="F441" s="134">
        <v>24.57</v>
      </c>
      <c r="G441" s="134">
        <f>F441*E441</f>
        <v>49.14</v>
      </c>
    </row>
    <row r="442" spans="1:8">
      <c r="A442" s="127"/>
      <c r="B442" s="128"/>
      <c r="C442" s="127"/>
      <c r="D442" s="129"/>
      <c r="E442" s="355" t="s">
        <v>3156</v>
      </c>
      <c r="F442" s="355"/>
      <c r="G442" s="135">
        <f>G441+G440</f>
        <v>108.34</v>
      </c>
    </row>
    <row r="443" spans="1:8">
      <c r="A443" s="127"/>
      <c r="B443" s="128"/>
      <c r="C443" s="127"/>
      <c r="D443" s="129"/>
      <c r="E443" s="356" t="s">
        <v>3157</v>
      </c>
      <c r="F443" s="356"/>
      <c r="G443" s="136">
        <f>G442+G438+G434+G425+G431</f>
        <v>723.50406000000009</v>
      </c>
      <c r="H443">
        <v>723.5</v>
      </c>
    </row>
    <row r="444" spans="1:8">
      <c r="A444" s="127"/>
      <c r="B444" s="128"/>
      <c r="C444" s="357"/>
      <c r="D444" s="357"/>
      <c r="E444" s="129"/>
      <c r="F444" s="129"/>
      <c r="G444" s="129"/>
    </row>
    <row r="445" spans="1:8">
      <c r="A445" s="358" t="s">
        <v>3296</v>
      </c>
      <c r="B445" s="358"/>
      <c r="C445" s="358"/>
      <c r="D445" s="358"/>
      <c r="E445" s="358"/>
      <c r="F445" s="358"/>
      <c r="G445" s="358"/>
    </row>
    <row r="446" spans="1:8" ht="30">
      <c r="A446" s="359" t="s">
        <v>3266</v>
      </c>
      <c r="B446" s="359"/>
      <c r="C446" s="130" t="s">
        <v>4</v>
      </c>
      <c r="D446" s="130" t="s">
        <v>3125</v>
      </c>
      <c r="E446" s="130" t="s">
        <v>3126</v>
      </c>
      <c r="F446" s="130" t="s">
        <v>3127</v>
      </c>
      <c r="G446" s="130" t="s">
        <v>1455</v>
      </c>
    </row>
    <row r="447" spans="1:8" ht="38.25">
      <c r="A447" s="131" t="s">
        <v>3267</v>
      </c>
      <c r="B447" s="132" t="s">
        <v>3268</v>
      </c>
      <c r="C447" s="131" t="s">
        <v>13</v>
      </c>
      <c r="D447" s="131" t="s">
        <v>1527</v>
      </c>
      <c r="E447" s="133">
        <v>4.03</v>
      </c>
      <c r="F447" s="134">
        <v>91.17</v>
      </c>
      <c r="G447" s="134">
        <f>F447*E447</f>
        <v>367.41510000000005</v>
      </c>
    </row>
    <row r="448" spans="1:8">
      <c r="A448" s="127"/>
      <c r="B448" s="128"/>
      <c r="C448" s="127"/>
      <c r="D448" s="129"/>
      <c r="E448" s="355" t="s">
        <v>3269</v>
      </c>
      <c r="F448" s="355"/>
      <c r="G448" s="135">
        <f>G447</f>
        <v>367.41510000000005</v>
      </c>
    </row>
    <row r="449" spans="1:7" ht="30">
      <c r="A449" s="359" t="s">
        <v>1505</v>
      </c>
      <c r="B449" s="359"/>
      <c r="C449" s="130" t="s">
        <v>4</v>
      </c>
      <c r="D449" s="130" t="s">
        <v>3125</v>
      </c>
      <c r="E449" s="130" t="s">
        <v>3126</v>
      </c>
      <c r="F449" s="130" t="s">
        <v>3127</v>
      </c>
      <c r="G449" s="130" t="s">
        <v>1455</v>
      </c>
    </row>
    <row r="450" spans="1:7" ht="25.5">
      <c r="A450" s="131" t="s">
        <v>3270</v>
      </c>
      <c r="B450" s="132" t="s">
        <v>3271</v>
      </c>
      <c r="C450" s="131" t="s">
        <v>13</v>
      </c>
      <c r="D450" s="131" t="s">
        <v>86</v>
      </c>
      <c r="E450" s="133">
        <v>0.32800000000000001</v>
      </c>
      <c r="F450" s="134">
        <v>9.64</v>
      </c>
      <c r="G450" s="134">
        <f>F450*E450</f>
        <v>3.1619200000000003</v>
      </c>
    </row>
    <row r="451" spans="1:7" ht="38.25">
      <c r="A451" s="131" t="s">
        <v>3272</v>
      </c>
      <c r="B451" s="132" t="s">
        <v>3273</v>
      </c>
      <c r="C451" s="131" t="s">
        <v>13</v>
      </c>
      <c r="D451" s="131" t="s">
        <v>86</v>
      </c>
      <c r="E451" s="133">
        <v>0.32800000000000001</v>
      </c>
      <c r="F451" s="134">
        <v>34.21</v>
      </c>
      <c r="G451" s="134">
        <f>F451*E451</f>
        <v>11.220880000000001</v>
      </c>
    </row>
    <row r="452" spans="1:7" ht="38.25">
      <c r="A452" s="131" t="s">
        <v>3276</v>
      </c>
      <c r="B452" s="132" t="s">
        <v>3277</v>
      </c>
      <c r="C452" s="131" t="s">
        <v>13</v>
      </c>
      <c r="D452" s="131" t="s">
        <v>29</v>
      </c>
      <c r="E452" s="133">
        <v>2.25</v>
      </c>
      <c r="F452" s="134">
        <v>39.33</v>
      </c>
      <c r="G452" s="134">
        <f t="shared" ref="G452" si="35">F452*E452</f>
        <v>88.492499999999993</v>
      </c>
    </row>
    <row r="453" spans="1:7">
      <c r="A453" s="127"/>
      <c r="B453" s="128"/>
      <c r="C453" s="127"/>
      <c r="D453" s="129"/>
      <c r="E453" s="355" t="s">
        <v>3142</v>
      </c>
      <c r="F453" s="355"/>
      <c r="G453" s="135">
        <f>G452+G451+G450</f>
        <v>102.8753</v>
      </c>
    </row>
    <row r="454" spans="1:7" ht="30">
      <c r="A454" s="359" t="s">
        <v>3278</v>
      </c>
      <c r="B454" s="359"/>
      <c r="C454" s="130" t="s">
        <v>4</v>
      </c>
      <c r="D454" s="130" t="s">
        <v>3125</v>
      </c>
      <c r="E454" s="130" t="s">
        <v>3126</v>
      </c>
      <c r="F454" s="130" t="s">
        <v>3127</v>
      </c>
      <c r="G454" s="130" t="s">
        <v>1455</v>
      </c>
    </row>
    <row r="455" spans="1:7" ht="25.5">
      <c r="A455" s="131" t="s">
        <v>3279</v>
      </c>
      <c r="B455" s="132" t="s">
        <v>3280</v>
      </c>
      <c r="C455" s="131" t="s">
        <v>13</v>
      </c>
      <c r="D455" s="131" t="s">
        <v>1499</v>
      </c>
      <c r="E455" s="133">
        <v>2.8650000000000002</v>
      </c>
      <c r="F455" s="134">
        <v>14.15</v>
      </c>
      <c r="G455" s="134">
        <f>F455*E455</f>
        <v>40.539750000000005</v>
      </c>
    </row>
    <row r="456" spans="1:7">
      <c r="A456" s="127"/>
      <c r="B456" s="128"/>
      <c r="C456" s="127"/>
      <c r="D456" s="129"/>
      <c r="E456" s="355" t="s">
        <v>3281</v>
      </c>
      <c r="F456" s="355"/>
      <c r="G456" s="135">
        <f>G455</f>
        <v>40.539750000000005</v>
      </c>
    </row>
    <row r="457" spans="1:7" ht="30">
      <c r="A457" s="359" t="s">
        <v>3143</v>
      </c>
      <c r="B457" s="359"/>
      <c r="C457" s="130" t="s">
        <v>4</v>
      </c>
      <c r="D457" s="130" t="s">
        <v>3125</v>
      </c>
      <c r="E457" s="130" t="s">
        <v>3126</v>
      </c>
      <c r="F457" s="130" t="s">
        <v>3127</v>
      </c>
      <c r="G457" s="130" t="s">
        <v>1455</v>
      </c>
    </row>
    <row r="458" spans="1:7" ht="25.5">
      <c r="A458" s="131" t="s">
        <v>3148</v>
      </c>
      <c r="B458" s="132" t="s">
        <v>3149</v>
      </c>
      <c r="C458" s="131" t="s">
        <v>13</v>
      </c>
      <c r="D458" s="131" t="s">
        <v>1499</v>
      </c>
      <c r="E458" s="133">
        <v>0.42499999999999999</v>
      </c>
      <c r="F458" s="134">
        <v>27.26</v>
      </c>
      <c r="G458" s="134">
        <f>F458*E458</f>
        <v>11.5855</v>
      </c>
    </row>
    <row r="459" spans="1:7" ht="25.5">
      <c r="A459" s="131" t="s">
        <v>3260</v>
      </c>
      <c r="B459" s="132" t="s">
        <v>3282</v>
      </c>
      <c r="C459" s="131" t="s">
        <v>13</v>
      </c>
      <c r="D459" s="131" t="s">
        <v>1499</v>
      </c>
      <c r="E459" s="133">
        <v>2.8643000000000001</v>
      </c>
      <c r="F459" s="134">
        <v>27.05</v>
      </c>
      <c r="G459" s="134">
        <f>F459*E459</f>
        <v>77.479315</v>
      </c>
    </row>
    <row r="460" spans="1:7">
      <c r="A460" s="127"/>
      <c r="B460" s="128"/>
      <c r="C460" s="127"/>
      <c r="D460" s="129"/>
      <c r="E460" s="355" t="s">
        <v>3152</v>
      </c>
      <c r="F460" s="355"/>
      <c r="G460" s="135">
        <f>G459+G458</f>
        <v>89.064814999999996</v>
      </c>
    </row>
    <row r="461" spans="1:7" ht="30">
      <c r="A461" s="359" t="s">
        <v>3153</v>
      </c>
      <c r="B461" s="359"/>
      <c r="C461" s="130" t="s">
        <v>4</v>
      </c>
      <c r="D461" s="130" t="s">
        <v>3125</v>
      </c>
      <c r="E461" s="130" t="s">
        <v>3126</v>
      </c>
      <c r="F461" s="130" t="s">
        <v>3127</v>
      </c>
      <c r="G461" s="130" t="s">
        <v>1455</v>
      </c>
    </row>
    <row r="462" spans="1:7" ht="51">
      <c r="A462" s="131" t="s">
        <v>3283</v>
      </c>
      <c r="B462" s="132" t="s">
        <v>3284</v>
      </c>
      <c r="C462" s="131" t="s">
        <v>13</v>
      </c>
      <c r="D462" s="131" t="s">
        <v>14</v>
      </c>
      <c r="E462" s="133">
        <v>2</v>
      </c>
      <c r="F462" s="134">
        <v>29.6</v>
      </c>
      <c r="G462" s="134">
        <f>F462*E462</f>
        <v>59.2</v>
      </c>
    </row>
    <row r="463" spans="1:7" ht="51">
      <c r="A463" s="131" t="s">
        <v>3285</v>
      </c>
      <c r="B463" s="132" t="s">
        <v>3286</v>
      </c>
      <c r="C463" s="131" t="s">
        <v>13</v>
      </c>
      <c r="D463" s="131" t="s">
        <v>14</v>
      </c>
      <c r="E463" s="133">
        <v>2</v>
      </c>
      <c r="F463" s="134">
        <v>24.57</v>
      </c>
      <c r="G463" s="134">
        <f>F463*E463</f>
        <v>49.14</v>
      </c>
    </row>
    <row r="464" spans="1:7">
      <c r="A464" s="127"/>
      <c r="B464" s="128"/>
      <c r="C464" s="127"/>
      <c r="D464" s="129"/>
      <c r="E464" s="355" t="s">
        <v>3156</v>
      </c>
      <c r="F464" s="355"/>
      <c r="G464" s="135">
        <f>G463+G462</f>
        <v>108.34</v>
      </c>
    </row>
    <row r="465" spans="1:8">
      <c r="A465" s="127"/>
      <c r="B465" s="128"/>
      <c r="C465" s="127"/>
      <c r="D465" s="129"/>
      <c r="E465" s="356" t="s">
        <v>3157</v>
      </c>
      <c r="F465" s="356"/>
      <c r="G465" s="136">
        <f>G464+G460+G456+G453+G448</f>
        <v>708.2349650000001</v>
      </c>
      <c r="H465">
        <v>708.23</v>
      </c>
    </row>
    <row r="466" spans="1:8">
      <c r="A466" s="127"/>
      <c r="B466" s="128"/>
      <c r="C466" s="357"/>
      <c r="D466" s="357"/>
      <c r="E466" s="129"/>
      <c r="F466" s="129"/>
      <c r="G466" s="129"/>
    </row>
    <row r="467" spans="1:8">
      <c r="A467" s="358" t="s">
        <v>3297</v>
      </c>
      <c r="B467" s="358"/>
      <c r="C467" s="358"/>
      <c r="D467" s="358"/>
      <c r="E467" s="358"/>
      <c r="F467" s="358"/>
      <c r="G467" s="358"/>
    </row>
    <row r="468" spans="1:8" ht="30">
      <c r="A468" s="359" t="s">
        <v>3143</v>
      </c>
      <c r="B468" s="359"/>
      <c r="C468" s="130" t="s">
        <v>4</v>
      </c>
      <c r="D468" s="130" t="s">
        <v>3125</v>
      </c>
      <c r="E468" s="130" t="s">
        <v>3126</v>
      </c>
      <c r="F468" s="130" t="s">
        <v>3127</v>
      </c>
      <c r="G468" s="130" t="s">
        <v>1455</v>
      </c>
    </row>
    <row r="469" spans="1:8" ht="25.5">
      <c r="A469" s="131" t="s">
        <v>3298</v>
      </c>
      <c r="B469" s="132" t="s">
        <v>3299</v>
      </c>
      <c r="C469" s="131" t="s">
        <v>13</v>
      </c>
      <c r="D469" s="131" t="s">
        <v>1499</v>
      </c>
      <c r="E469" s="133">
        <v>1.5234000000000001</v>
      </c>
      <c r="F469" s="134">
        <v>22.24</v>
      </c>
      <c r="G469" s="134">
        <f>E469*F469</f>
        <v>33.880415999999997</v>
      </c>
    </row>
    <row r="470" spans="1:8">
      <c r="A470" s="131" t="s">
        <v>3260</v>
      </c>
      <c r="B470" s="132" t="s">
        <v>3261</v>
      </c>
      <c r="C470" s="131" t="s">
        <v>13</v>
      </c>
      <c r="D470" s="131" t="s">
        <v>1499</v>
      </c>
      <c r="E470" s="133">
        <v>1.5230999999999999</v>
      </c>
      <c r="F470" s="134">
        <v>27.05</v>
      </c>
      <c r="G470" s="134">
        <f>E470*F470</f>
        <v>41.199854999999999</v>
      </c>
    </row>
    <row r="471" spans="1:8">
      <c r="A471" s="127"/>
      <c r="B471" s="128"/>
      <c r="C471" s="127"/>
      <c r="D471" s="129"/>
      <c r="E471" s="355" t="s">
        <v>3152</v>
      </c>
      <c r="F471" s="355"/>
      <c r="G471" s="135">
        <f>G470+G469</f>
        <v>75.080270999999996</v>
      </c>
    </row>
    <row r="472" spans="1:8" ht="30">
      <c r="A472" s="359" t="s">
        <v>3153</v>
      </c>
      <c r="B472" s="359"/>
      <c r="C472" s="130" t="s">
        <v>4</v>
      </c>
      <c r="D472" s="130" t="s">
        <v>3125</v>
      </c>
      <c r="E472" s="130" t="s">
        <v>3126</v>
      </c>
      <c r="F472" s="130" t="s">
        <v>3127</v>
      </c>
      <c r="G472" s="130" t="s">
        <v>1455</v>
      </c>
    </row>
    <row r="473" spans="1:8" ht="28.5">
      <c r="A473" s="131" t="s">
        <v>3300</v>
      </c>
      <c r="B473" s="132" t="s">
        <v>3301</v>
      </c>
      <c r="C473" s="131" t="s">
        <v>3302</v>
      </c>
      <c r="D473" s="131" t="s">
        <v>14</v>
      </c>
      <c r="E473" s="133">
        <v>1</v>
      </c>
      <c r="F473" s="134">
        <v>194.13</v>
      </c>
      <c r="G473" s="134">
        <f>F473</f>
        <v>194.13</v>
      </c>
    </row>
    <row r="474" spans="1:8">
      <c r="A474" s="127"/>
      <c r="B474" s="128"/>
      <c r="C474" s="127"/>
      <c r="D474" s="129"/>
      <c r="E474" s="355" t="s">
        <v>3156</v>
      </c>
      <c r="F474" s="355"/>
      <c r="G474" s="135">
        <f>G473</f>
        <v>194.13</v>
      </c>
    </row>
    <row r="475" spans="1:8">
      <c r="A475" s="127"/>
      <c r="B475" s="128"/>
      <c r="C475" s="127"/>
      <c r="D475" s="129"/>
      <c r="E475" s="356" t="s">
        <v>3157</v>
      </c>
      <c r="F475" s="356"/>
      <c r="G475" s="136">
        <f>G474+G471</f>
        <v>269.21027099999998</v>
      </c>
      <c r="H475">
        <v>269.20999999999998</v>
      </c>
    </row>
    <row r="476" spans="1:8">
      <c r="A476" s="127"/>
      <c r="B476" s="128"/>
      <c r="C476" s="357"/>
      <c r="D476" s="357"/>
      <c r="E476" s="129"/>
      <c r="F476" s="129"/>
      <c r="G476" s="129"/>
    </row>
    <row r="477" spans="1:8">
      <c r="A477" s="358" t="s">
        <v>3303</v>
      </c>
      <c r="B477" s="358"/>
      <c r="C477" s="358"/>
      <c r="D477" s="358"/>
      <c r="E477" s="358"/>
      <c r="F477" s="358"/>
      <c r="G477" s="358"/>
    </row>
    <row r="478" spans="1:8" ht="30">
      <c r="A478" s="359" t="s">
        <v>1505</v>
      </c>
      <c r="B478" s="359"/>
      <c r="C478" s="130" t="s">
        <v>4</v>
      </c>
      <c r="D478" s="130" t="s">
        <v>3125</v>
      </c>
      <c r="E478" s="130" t="s">
        <v>3126</v>
      </c>
      <c r="F478" s="130" t="s">
        <v>3127</v>
      </c>
      <c r="G478" s="130" t="s">
        <v>1455</v>
      </c>
    </row>
    <row r="479" spans="1:8" ht="28.5">
      <c r="A479" s="131" t="s">
        <v>3304</v>
      </c>
      <c r="B479" s="132" t="s">
        <v>3305</v>
      </c>
      <c r="C479" s="131" t="s">
        <v>3302</v>
      </c>
      <c r="D479" s="131" t="s">
        <v>14</v>
      </c>
      <c r="E479" s="133">
        <v>1.2</v>
      </c>
      <c r="F479" s="134">
        <v>810.245</v>
      </c>
      <c r="G479" s="134">
        <f>F479*E479</f>
        <v>972.29399999999998</v>
      </c>
    </row>
    <row r="480" spans="1:8">
      <c r="A480" s="127"/>
      <c r="B480" s="128"/>
      <c r="C480" s="127"/>
      <c r="D480" s="129"/>
      <c r="E480" s="355" t="s">
        <v>3142</v>
      </c>
      <c r="F480" s="355"/>
      <c r="G480" s="135">
        <f>G479</f>
        <v>972.29399999999998</v>
      </c>
    </row>
    <row r="481" spans="1:8" ht="30">
      <c r="A481" s="359" t="s">
        <v>3143</v>
      </c>
      <c r="B481" s="359"/>
      <c r="C481" s="130" t="s">
        <v>4</v>
      </c>
      <c r="D481" s="130" t="s">
        <v>3125</v>
      </c>
      <c r="E481" s="130" t="s">
        <v>3126</v>
      </c>
      <c r="F481" s="130" t="s">
        <v>3127</v>
      </c>
      <c r="G481" s="130" t="s">
        <v>1455</v>
      </c>
    </row>
    <row r="482" spans="1:8" ht="25.5">
      <c r="A482" s="131" t="s">
        <v>3298</v>
      </c>
      <c r="B482" s="132" t="s">
        <v>3299</v>
      </c>
      <c r="C482" s="131" t="s">
        <v>13</v>
      </c>
      <c r="D482" s="131" t="s">
        <v>1499</v>
      </c>
      <c r="E482" s="133">
        <v>2.5</v>
      </c>
      <c r="F482" s="134">
        <v>22.24</v>
      </c>
      <c r="G482" s="134">
        <f>F482*E482</f>
        <v>55.599999999999994</v>
      </c>
    </row>
    <row r="483" spans="1:8">
      <c r="A483" s="131" t="s">
        <v>3260</v>
      </c>
      <c r="B483" s="132" t="s">
        <v>3261</v>
      </c>
      <c r="C483" s="131" t="s">
        <v>13</v>
      </c>
      <c r="D483" s="131" t="s">
        <v>1499</v>
      </c>
      <c r="E483" s="133">
        <v>2.5</v>
      </c>
      <c r="F483" s="134">
        <v>27.05</v>
      </c>
      <c r="G483" s="134">
        <f>F483*E483</f>
        <v>67.625</v>
      </c>
    </row>
    <row r="484" spans="1:8">
      <c r="A484" s="127"/>
      <c r="B484" s="128"/>
      <c r="C484" s="127"/>
      <c r="D484" s="129"/>
      <c r="E484" s="355" t="s">
        <v>3152</v>
      </c>
      <c r="F484" s="355"/>
      <c r="G484" s="135">
        <f>G482+G483</f>
        <v>123.22499999999999</v>
      </c>
    </row>
    <row r="485" spans="1:8">
      <c r="A485" s="127"/>
      <c r="B485" s="128"/>
      <c r="C485" s="127"/>
      <c r="D485" s="129"/>
      <c r="E485" s="356" t="s">
        <v>3157</v>
      </c>
      <c r="F485" s="356"/>
      <c r="G485" s="136">
        <f>G484+G480</f>
        <v>1095.519</v>
      </c>
      <c r="H485">
        <v>1095.52</v>
      </c>
    </row>
    <row r="486" spans="1:8">
      <c r="A486" s="127"/>
      <c r="B486" s="128"/>
      <c r="C486" s="357"/>
      <c r="D486" s="357"/>
      <c r="E486" s="129"/>
      <c r="F486" s="129"/>
      <c r="G486" s="129"/>
    </row>
    <row r="487" spans="1:8">
      <c r="A487" s="358" t="s">
        <v>3306</v>
      </c>
      <c r="B487" s="358"/>
      <c r="C487" s="358"/>
      <c r="D487" s="358"/>
      <c r="E487" s="358"/>
      <c r="F487" s="358"/>
      <c r="G487" s="358"/>
    </row>
    <row r="488" spans="1:8" ht="30">
      <c r="A488" s="359" t="s">
        <v>1505</v>
      </c>
      <c r="B488" s="359"/>
      <c r="C488" s="130" t="s">
        <v>4</v>
      </c>
      <c r="D488" s="130" t="s">
        <v>3125</v>
      </c>
      <c r="E488" s="130" t="s">
        <v>3126</v>
      </c>
      <c r="F488" s="130" t="s">
        <v>3127</v>
      </c>
      <c r="G488" s="130" t="s">
        <v>1455</v>
      </c>
    </row>
    <row r="489" spans="1:8" ht="28.5">
      <c r="A489" s="131" t="s">
        <v>3304</v>
      </c>
      <c r="B489" s="132" t="s">
        <v>3305</v>
      </c>
      <c r="C489" s="131" t="s">
        <v>3302</v>
      </c>
      <c r="D489" s="131" t="s">
        <v>14</v>
      </c>
      <c r="E489" s="133">
        <v>1.2</v>
      </c>
      <c r="F489" s="134">
        <v>810.25</v>
      </c>
      <c r="G489" s="134">
        <f>F489*E489</f>
        <v>972.3</v>
      </c>
    </row>
    <row r="490" spans="1:8">
      <c r="A490" s="127"/>
      <c r="B490" s="128"/>
      <c r="C490" s="127"/>
      <c r="D490" s="129"/>
      <c r="E490" s="355" t="s">
        <v>3142</v>
      </c>
      <c r="F490" s="355"/>
      <c r="G490" s="135">
        <f>G489</f>
        <v>972.3</v>
      </c>
    </row>
    <row r="491" spans="1:8" ht="30">
      <c r="A491" s="359" t="s">
        <v>3143</v>
      </c>
      <c r="B491" s="359"/>
      <c r="C491" s="130" t="s">
        <v>4</v>
      </c>
      <c r="D491" s="130" t="s">
        <v>3125</v>
      </c>
      <c r="E491" s="130" t="s">
        <v>3126</v>
      </c>
      <c r="F491" s="130" t="s">
        <v>3127</v>
      </c>
      <c r="G491" s="130" t="s">
        <v>1455</v>
      </c>
    </row>
    <row r="492" spans="1:8" ht="25.5">
      <c r="A492" s="131" t="s">
        <v>3298</v>
      </c>
      <c r="B492" s="132" t="s">
        <v>3299</v>
      </c>
      <c r="C492" s="131" t="s">
        <v>13</v>
      </c>
      <c r="D492" s="131" t="s">
        <v>1499</v>
      </c>
      <c r="E492" s="133">
        <v>2.5</v>
      </c>
      <c r="F492" s="134">
        <v>22.24</v>
      </c>
      <c r="G492" s="134">
        <f>F492*E492</f>
        <v>55.599999999999994</v>
      </c>
    </row>
    <row r="493" spans="1:8">
      <c r="A493" s="131" t="s">
        <v>3260</v>
      </c>
      <c r="B493" s="132" t="s">
        <v>3261</v>
      </c>
      <c r="C493" s="131" t="s">
        <v>13</v>
      </c>
      <c r="D493" s="131" t="s">
        <v>1499</v>
      </c>
      <c r="E493" s="133">
        <v>2.4998999999999998</v>
      </c>
      <c r="F493" s="134">
        <v>27.05</v>
      </c>
      <c r="G493" s="134">
        <f>F493*E493</f>
        <v>67.622294999999994</v>
      </c>
    </row>
    <row r="494" spans="1:8">
      <c r="A494" s="127"/>
      <c r="B494" s="128"/>
      <c r="C494" s="127"/>
      <c r="D494" s="129"/>
      <c r="E494" s="355" t="s">
        <v>3152</v>
      </c>
      <c r="F494" s="355"/>
      <c r="G494" s="135">
        <f>G493+G492</f>
        <v>123.22229499999999</v>
      </c>
    </row>
    <row r="495" spans="1:8">
      <c r="A495" s="127"/>
      <c r="B495" s="128"/>
      <c r="C495" s="127"/>
      <c r="D495" s="129"/>
      <c r="E495" s="356" t="s">
        <v>3157</v>
      </c>
      <c r="F495" s="356"/>
      <c r="G495" s="136">
        <f>G494+G490</f>
        <v>1095.522295</v>
      </c>
    </row>
    <row r="496" spans="1:8">
      <c r="A496" s="127"/>
      <c r="B496" s="128"/>
      <c r="C496" s="357"/>
      <c r="D496" s="357"/>
      <c r="E496" s="129"/>
      <c r="F496" s="129"/>
      <c r="G496" s="129"/>
    </row>
    <row r="497" spans="1:7">
      <c r="A497" s="358" t="s">
        <v>3307</v>
      </c>
      <c r="B497" s="358"/>
      <c r="C497" s="358"/>
      <c r="D497" s="358"/>
      <c r="E497" s="358"/>
      <c r="F497" s="358"/>
      <c r="G497" s="358"/>
    </row>
    <row r="498" spans="1:7" ht="30">
      <c r="A498" s="359" t="s">
        <v>1505</v>
      </c>
      <c r="B498" s="359"/>
      <c r="C498" s="130" t="s">
        <v>4</v>
      </c>
      <c r="D498" s="130" t="s">
        <v>3125</v>
      </c>
      <c r="E498" s="130" t="s">
        <v>3126</v>
      </c>
      <c r="F498" s="130" t="s">
        <v>3127</v>
      </c>
      <c r="G498" s="130" t="s">
        <v>1455</v>
      </c>
    </row>
    <row r="499" spans="1:7" ht="28.5">
      <c r="A499" s="131" t="s">
        <v>3304</v>
      </c>
      <c r="B499" s="132" t="s">
        <v>3305</v>
      </c>
      <c r="C499" s="131" t="s">
        <v>3302</v>
      </c>
      <c r="D499" s="131" t="s">
        <v>14</v>
      </c>
      <c r="E499" s="133">
        <v>1.2</v>
      </c>
      <c r="F499" s="134">
        <v>810.25</v>
      </c>
      <c r="G499" s="134">
        <f>F499*E499</f>
        <v>972.3</v>
      </c>
    </row>
    <row r="500" spans="1:7">
      <c r="A500" s="127"/>
      <c r="B500" s="128"/>
      <c r="C500" s="127"/>
      <c r="D500" s="129"/>
      <c r="E500" s="355" t="s">
        <v>3142</v>
      </c>
      <c r="F500" s="355"/>
      <c r="G500" s="135">
        <f>G499</f>
        <v>972.3</v>
      </c>
    </row>
    <row r="501" spans="1:7" ht="30">
      <c r="A501" s="359" t="s">
        <v>3143</v>
      </c>
      <c r="B501" s="359"/>
      <c r="C501" s="130" t="s">
        <v>4</v>
      </c>
      <c r="D501" s="130" t="s">
        <v>3125</v>
      </c>
      <c r="E501" s="130" t="s">
        <v>3126</v>
      </c>
      <c r="F501" s="130" t="s">
        <v>3127</v>
      </c>
      <c r="G501" s="130" t="s">
        <v>1455</v>
      </c>
    </row>
    <row r="502" spans="1:7" ht="25.5">
      <c r="A502" s="131" t="s">
        <v>3298</v>
      </c>
      <c r="B502" s="132" t="s">
        <v>3299</v>
      </c>
      <c r="C502" s="131" t="s">
        <v>13</v>
      </c>
      <c r="D502" s="131" t="s">
        <v>1499</v>
      </c>
      <c r="E502" s="133">
        <v>2.5</v>
      </c>
      <c r="F502" s="134">
        <v>22.24</v>
      </c>
      <c r="G502" s="134">
        <f>F502*E502</f>
        <v>55.599999999999994</v>
      </c>
    </row>
    <row r="503" spans="1:7">
      <c r="A503" s="131" t="s">
        <v>3260</v>
      </c>
      <c r="B503" s="132" t="s">
        <v>3261</v>
      </c>
      <c r="C503" s="131" t="s">
        <v>13</v>
      </c>
      <c r="D503" s="131" t="s">
        <v>1499</v>
      </c>
      <c r="E503" s="133">
        <v>2.4998999999999998</v>
      </c>
      <c r="F503" s="134">
        <v>27.05</v>
      </c>
      <c r="G503" s="134">
        <f>F503*E503</f>
        <v>67.622294999999994</v>
      </c>
    </row>
    <row r="504" spans="1:7">
      <c r="A504" s="127"/>
      <c r="B504" s="128"/>
      <c r="C504" s="127"/>
      <c r="D504" s="129"/>
      <c r="E504" s="355" t="s">
        <v>3152</v>
      </c>
      <c r="F504" s="355"/>
      <c r="G504" s="135">
        <f>G503+G502</f>
        <v>123.22229499999999</v>
      </c>
    </row>
    <row r="505" spans="1:7">
      <c r="A505" s="127"/>
      <c r="B505" s="128"/>
      <c r="C505" s="127"/>
      <c r="D505" s="129"/>
      <c r="E505" s="356" t="s">
        <v>3157</v>
      </c>
      <c r="F505" s="356"/>
      <c r="G505" s="136">
        <f>G504+G500</f>
        <v>1095.522295</v>
      </c>
    </row>
    <row r="506" spans="1:7">
      <c r="A506" s="127"/>
      <c r="B506" s="128"/>
      <c r="C506" s="357"/>
      <c r="D506" s="357"/>
      <c r="E506" s="129"/>
      <c r="F506" s="129"/>
      <c r="G506" s="129"/>
    </row>
    <row r="507" spans="1:7">
      <c r="A507" s="358" t="s">
        <v>3308</v>
      </c>
      <c r="B507" s="358"/>
      <c r="C507" s="358"/>
      <c r="D507" s="358"/>
      <c r="E507" s="358"/>
      <c r="F507" s="358"/>
      <c r="G507" s="358"/>
    </row>
    <row r="508" spans="1:7" ht="30">
      <c r="A508" s="359" t="s">
        <v>1505</v>
      </c>
      <c r="B508" s="359"/>
      <c r="C508" s="130" t="s">
        <v>4</v>
      </c>
      <c r="D508" s="130" t="s">
        <v>3125</v>
      </c>
      <c r="E508" s="130" t="s">
        <v>3126</v>
      </c>
      <c r="F508" s="130" t="s">
        <v>3127</v>
      </c>
      <c r="G508" s="130" t="s">
        <v>1455</v>
      </c>
    </row>
    <row r="509" spans="1:7" ht="25.5">
      <c r="A509" s="131" t="s">
        <v>3309</v>
      </c>
      <c r="B509" s="132" t="s">
        <v>3310</v>
      </c>
      <c r="C509" s="131" t="s">
        <v>13</v>
      </c>
      <c r="D509" s="131" t="s">
        <v>21</v>
      </c>
      <c r="E509" s="133">
        <v>1</v>
      </c>
      <c r="F509" s="134">
        <v>1.66</v>
      </c>
      <c r="G509" s="134">
        <f>F509*E509</f>
        <v>1.66</v>
      </c>
    </row>
    <row r="510" spans="1:7" ht="76.5">
      <c r="A510" s="131" t="s">
        <v>3311</v>
      </c>
      <c r="B510" s="132" t="s">
        <v>405</v>
      </c>
      <c r="C510" s="131" t="s">
        <v>13</v>
      </c>
      <c r="D510" s="131" t="s">
        <v>14</v>
      </c>
      <c r="E510" s="133">
        <v>1.06</v>
      </c>
      <c r="F510" s="134">
        <v>200.14</v>
      </c>
      <c r="G510" s="134">
        <f>F510*E510</f>
        <v>212.14840000000001</v>
      </c>
    </row>
    <row r="511" spans="1:7">
      <c r="A511" s="127"/>
      <c r="B511" s="128"/>
      <c r="C511" s="127"/>
      <c r="D511" s="129"/>
      <c r="E511" s="355" t="s">
        <v>3142</v>
      </c>
      <c r="F511" s="355"/>
      <c r="G511" s="135">
        <f>G510+G509</f>
        <v>213.80840000000001</v>
      </c>
    </row>
    <row r="512" spans="1:7" ht="30">
      <c r="A512" s="359" t="s">
        <v>3143</v>
      </c>
      <c r="B512" s="359"/>
      <c r="C512" s="130" t="s">
        <v>4</v>
      </c>
      <c r="D512" s="130" t="s">
        <v>3125</v>
      </c>
      <c r="E512" s="130" t="s">
        <v>3126</v>
      </c>
      <c r="F512" s="130" t="s">
        <v>3127</v>
      </c>
      <c r="G512" s="130" t="s">
        <v>1455</v>
      </c>
    </row>
    <row r="513" spans="1:8" ht="25.5">
      <c r="A513" s="131" t="s">
        <v>3312</v>
      </c>
      <c r="B513" s="132" t="s">
        <v>1497</v>
      </c>
      <c r="C513" s="131" t="s">
        <v>13</v>
      </c>
      <c r="D513" s="131" t="s">
        <v>1499</v>
      </c>
      <c r="E513" s="133">
        <v>0.21990000000000001</v>
      </c>
      <c r="F513" s="134">
        <v>26.91</v>
      </c>
      <c r="G513" s="134">
        <f>F513*E513</f>
        <v>5.9175090000000008</v>
      </c>
    </row>
    <row r="514" spans="1:8">
      <c r="A514" s="131" t="s">
        <v>3150</v>
      </c>
      <c r="B514" s="132" t="s">
        <v>1501</v>
      </c>
      <c r="C514" s="131" t="s">
        <v>13</v>
      </c>
      <c r="D514" s="131" t="s">
        <v>1499</v>
      </c>
      <c r="E514" s="133">
        <v>0.2198</v>
      </c>
      <c r="F514" s="134">
        <v>21.78</v>
      </c>
      <c r="G514" s="134">
        <f>F514*E514</f>
        <v>4.7872440000000003</v>
      </c>
    </row>
    <row r="515" spans="1:8">
      <c r="A515" s="127"/>
      <c r="B515" s="128"/>
      <c r="C515" s="127"/>
      <c r="D515" s="129"/>
      <c r="E515" s="355" t="s">
        <v>3152</v>
      </c>
      <c r="F515" s="355"/>
      <c r="G515" s="135">
        <f>G514+G513</f>
        <v>10.704753</v>
      </c>
    </row>
    <row r="516" spans="1:8">
      <c r="A516" s="127"/>
      <c r="B516" s="128"/>
      <c r="C516" s="127"/>
      <c r="D516" s="129"/>
      <c r="E516" s="356" t="s">
        <v>3157</v>
      </c>
      <c r="F516" s="356"/>
      <c r="G516" s="136">
        <f>G515+G511</f>
        <v>224.51315300000002</v>
      </c>
      <c r="H516">
        <v>224.51</v>
      </c>
    </row>
    <row r="517" spans="1:8">
      <c r="A517" s="127"/>
      <c r="B517" s="128"/>
      <c r="C517" s="357"/>
      <c r="D517" s="357"/>
      <c r="E517" s="129"/>
      <c r="F517" s="129"/>
      <c r="G517" s="129"/>
    </row>
    <row r="518" spans="1:8">
      <c r="A518" s="358" t="s">
        <v>3313</v>
      </c>
      <c r="B518" s="358"/>
      <c r="C518" s="358"/>
      <c r="D518" s="358"/>
      <c r="E518" s="358"/>
      <c r="F518" s="358"/>
      <c r="G518" s="358"/>
    </row>
    <row r="519" spans="1:8" ht="30">
      <c r="A519" s="359" t="s">
        <v>3266</v>
      </c>
      <c r="B519" s="359"/>
      <c r="C519" s="130" t="s">
        <v>4</v>
      </c>
      <c r="D519" s="130" t="s">
        <v>3125</v>
      </c>
      <c r="E519" s="130" t="s">
        <v>3126</v>
      </c>
      <c r="F519" s="130" t="s">
        <v>3127</v>
      </c>
      <c r="G519" s="130" t="s">
        <v>1455</v>
      </c>
    </row>
    <row r="520" spans="1:8" ht="38.25">
      <c r="A520" s="131" t="s">
        <v>3314</v>
      </c>
      <c r="B520" s="132" t="s">
        <v>1953</v>
      </c>
      <c r="C520" s="131" t="s">
        <v>13</v>
      </c>
      <c r="D520" s="131" t="s">
        <v>1530</v>
      </c>
      <c r="E520" s="133">
        <v>1.83E-2</v>
      </c>
      <c r="F520" s="134">
        <v>24.24</v>
      </c>
      <c r="G520" s="134">
        <f>F520*E520</f>
        <v>0.44359199999999999</v>
      </c>
    </row>
    <row r="521" spans="1:8" ht="38.25">
      <c r="A521" s="131" t="s">
        <v>3315</v>
      </c>
      <c r="B521" s="132" t="s">
        <v>1951</v>
      </c>
      <c r="C521" s="131" t="s">
        <v>13</v>
      </c>
      <c r="D521" s="131" t="s">
        <v>1527</v>
      </c>
      <c r="E521" s="133">
        <v>1.32E-2</v>
      </c>
      <c r="F521" s="134">
        <v>25.49</v>
      </c>
      <c r="G521" s="134">
        <f>F521*E521</f>
        <v>0.33646799999999999</v>
      </c>
    </row>
    <row r="522" spans="1:8">
      <c r="A522" s="127"/>
      <c r="B522" s="128"/>
      <c r="C522" s="127"/>
      <c r="D522" s="129"/>
      <c r="E522" s="355" t="s">
        <v>3269</v>
      </c>
      <c r="F522" s="355"/>
      <c r="G522" s="135">
        <f>G521+G520</f>
        <v>0.78005999999999998</v>
      </c>
    </row>
    <row r="523" spans="1:8" ht="30">
      <c r="A523" s="359" t="s">
        <v>1505</v>
      </c>
      <c r="B523" s="359"/>
      <c r="C523" s="130" t="s">
        <v>4</v>
      </c>
      <c r="D523" s="130" t="s">
        <v>3125</v>
      </c>
      <c r="E523" s="130" t="s">
        <v>3126</v>
      </c>
      <c r="F523" s="130" t="s">
        <v>3127</v>
      </c>
      <c r="G523" s="130" t="s">
        <v>1455</v>
      </c>
    </row>
    <row r="524" spans="1:8">
      <c r="A524" s="131" t="s">
        <v>3316</v>
      </c>
      <c r="B524" s="132" t="s">
        <v>1538</v>
      </c>
      <c r="C524" s="131" t="s">
        <v>13</v>
      </c>
      <c r="D524" s="131" t="s">
        <v>86</v>
      </c>
      <c r="E524" s="133">
        <v>8.0000000000000002E-3</v>
      </c>
      <c r="F524" s="134">
        <v>17.71</v>
      </c>
      <c r="G524" s="134">
        <f>F524*E524</f>
        <v>0.14168</v>
      </c>
    </row>
    <row r="525" spans="1:8" ht="25.5">
      <c r="A525" s="131" t="s">
        <v>3317</v>
      </c>
      <c r="B525" s="132" t="s">
        <v>1958</v>
      </c>
      <c r="C525" s="131" t="s">
        <v>13</v>
      </c>
      <c r="D525" s="131" t="s">
        <v>86</v>
      </c>
      <c r="E525" s="133">
        <v>1.6000000000000001E-3</v>
      </c>
      <c r="F525" s="134">
        <v>60.54</v>
      </c>
      <c r="G525" s="134">
        <f t="shared" ref="G525:G528" si="36">F525*E525</f>
        <v>9.6864000000000006E-2</v>
      </c>
    </row>
    <row r="526" spans="1:8" ht="25.5">
      <c r="A526" s="131" t="s">
        <v>3318</v>
      </c>
      <c r="B526" s="132" t="s">
        <v>3319</v>
      </c>
      <c r="C526" s="131" t="s">
        <v>13</v>
      </c>
      <c r="D526" s="131" t="s">
        <v>29</v>
      </c>
      <c r="E526" s="133">
        <v>1.05</v>
      </c>
      <c r="F526" s="134">
        <v>26.3</v>
      </c>
      <c r="G526" s="134">
        <f t="shared" si="36"/>
        <v>27.615000000000002</v>
      </c>
    </row>
    <row r="527" spans="1:8" ht="28.5">
      <c r="A527" s="131" t="s">
        <v>3224</v>
      </c>
      <c r="B527" s="132" t="s">
        <v>1955</v>
      </c>
      <c r="C527" s="131" t="s">
        <v>13</v>
      </c>
      <c r="D527" s="131" t="s">
        <v>1956</v>
      </c>
      <c r="E527" s="133">
        <v>0.21099999999999999</v>
      </c>
      <c r="F527" s="134">
        <v>41.63</v>
      </c>
      <c r="G527" s="134">
        <f t="shared" si="36"/>
        <v>8.7839299999999998</v>
      </c>
    </row>
    <row r="528" spans="1:8">
      <c r="A528" s="131" t="s">
        <v>3320</v>
      </c>
      <c r="B528" s="132" t="s">
        <v>1960</v>
      </c>
      <c r="C528" s="131" t="s">
        <v>13</v>
      </c>
      <c r="D528" s="131" t="s">
        <v>86</v>
      </c>
      <c r="E528" s="133">
        <v>5.8999999999999997E-2</v>
      </c>
      <c r="F528" s="134">
        <v>306.10000000000002</v>
      </c>
      <c r="G528" s="134">
        <f t="shared" si="36"/>
        <v>18.059899999999999</v>
      </c>
    </row>
    <row r="529" spans="1:8">
      <c r="A529" s="127"/>
      <c r="B529" s="128"/>
      <c r="C529" s="127"/>
      <c r="D529" s="129"/>
      <c r="E529" s="355" t="s">
        <v>3142</v>
      </c>
      <c r="F529" s="355"/>
      <c r="G529" s="135">
        <f>G528+G526+G527+G525+G524</f>
        <v>54.697373999999996</v>
      </c>
    </row>
    <row r="530" spans="1:8" ht="30">
      <c r="A530" s="359" t="s">
        <v>3143</v>
      </c>
      <c r="B530" s="359"/>
      <c r="C530" s="130" t="s">
        <v>4</v>
      </c>
      <c r="D530" s="130" t="s">
        <v>3125</v>
      </c>
      <c r="E530" s="130" t="s">
        <v>3126</v>
      </c>
      <c r="F530" s="130" t="s">
        <v>3127</v>
      </c>
      <c r="G530" s="130" t="s">
        <v>1455</v>
      </c>
    </row>
    <row r="531" spans="1:8">
      <c r="A531" s="131" t="s">
        <v>3150</v>
      </c>
      <c r="B531" s="132" t="s">
        <v>1501</v>
      </c>
      <c r="C531" s="131" t="s">
        <v>13</v>
      </c>
      <c r="D531" s="131" t="s">
        <v>1499</v>
      </c>
      <c r="E531" s="133">
        <v>0.23649999999999999</v>
      </c>
      <c r="F531" s="134">
        <v>21.78</v>
      </c>
      <c r="G531" s="134">
        <f>F531*E531</f>
        <v>5.15097</v>
      </c>
    </row>
    <row r="532" spans="1:8">
      <c r="A532" s="131" t="s">
        <v>3321</v>
      </c>
      <c r="B532" s="132" t="s">
        <v>1949</v>
      </c>
      <c r="C532" s="131" t="s">
        <v>13</v>
      </c>
      <c r="D532" s="131" t="s">
        <v>1499</v>
      </c>
      <c r="E532" s="133">
        <v>0.14499999999999999</v>
      </c>
      <c r="F532" s="134">
        <v>26.67</v>
      </c>
      <c r="G532" s="134">
        <f>F532*E532</f>
        <v>3.8671500000000001</v>
      </c>
    </row>
    <row r="533" spans="1:8">
      <c r="A533" s="127"/>
      <c r="B533" s="128"/>
      <c r="C533" s="127"/>
      <c r="D533" s="129"/>
      <c r="E533" s="355" t="s">
        <v>3152</v>
      </c>
      <c r="F533" s="355"/>
      <c r="G533" s="135">
        <f>G532+G531</f>
        <v>9.0181199999999997</v>
      </c>
    </row>
    <row r="534" spans="1:8">
      <c r="A534" s="127"/>
      <c r="B534" s="128"/>
      <c r="C534" s="127"/>
      <c r="D534" s="129"/>
      <c r="E534" s="356" t="s">
        <v>3157</v>
      </c>
      <c r="F534" s="356"/>
      <c r="G534" s="136">
        <f>G533+G529+G522</f>
        <v>64.495553999999998</v>
      </c>
      <c r="H534">
        <v>64.5</v>
      </c>
    </row>
    <row r="535" spans="1:8">
      <c r="A535" s="127"/>
      <c r="B535" s="128"/>
      <c r="C535" s="357"/>
      <c r="D535" s="357"/>
      <c r="E535" s="129"/>
      <c r="F535" s="129"/>
      <c r="G535" s="129"/>
    </row>
    <row r="536" spans="1:8">
      <c r="A536" s="358" t="s">
        <v>3322</v>
      </c>
      <c r="B536" s="358"/>
      <c r="C536" s="358"/>
      <c r="D536" s="358"/>
      <c r="E536" s="358"/>
      <c r="F536" s="358"/>
      <c r="G536" s="358"/>
    </row>
    <row r="537" spans="1:8" ht="30">
      <c r="A537" s="359" t="s">
        <v>3266</v>
      </c>
      <c r="B537" s="359"/>
      <c r="C537" s="130" t="s">
        <v>4</v>
      </c>
      <c r="D537" s="130" t="s">
        <v>3125</v>
      </c>
      <c r="E537" s="130" t="s">
        <v>3126</v>
      </c>
      <c r="F537" s="130" t="s">
        <v>3127</v>
      </c>
      <c r="G537" s="130" t="s">
        <v>1455</v>
      </c>
    </row>
    <row r="538" spans="1:8" ht="38.25">
      <c r="A538" s="131" t="s">
        <v>3314</v>
      </c>
      <c r="B538" s="132" t="s">
        <v>1953</v>
      </c>
      <c r="C538" s="131" t="s">
        <v>13</v>
      </c>
      <c r="D538" s="131" t="s">
        <v>1530</v>
      </c>
      <c r="E538" s="133">
        <v>1.83E-2</v>
      </c>
      <c r="F538" s="134">
        <v>24.24</v>
      </c>
      <c r="G538" s="134">
        <f>F538*E538</f>
        <v>0.44359199999999999</v>
      </c>
    </row>
    <row r="539" spans="1:8" ht="38.25">
      <c r="A539" s="131" t="s">
        <v>3315</v>
      </c>
      <c r="B539" s="132" t="s">
        <v>1951</v>
      </c>
      <c r="C539" s="131" t="s">
        <v>13</v>
      </c>
      <c r="D539" s="131" t="s">
        <v>1527</v>
      </c>
      <c r="E539" s="133">
        <v>1.32E-2</v>
      </c>
      <c r="F539" s="134">
        <v>25.49</v>
      </c>
      <c r="G539" s="134">
        <f>F539*E539</f>
        <v>0.33646799999999999</v>
      </c>
    </row>
    <row r="540" spans="1:8">
      <c r="A540" s="127"/>
      <c r="B540" s="128"/>
      <c r="C540" s="127"/>
      <c r="D540" s="129"/>
      <c r="E540" s="355" t="s">
        <v>3269</v>
      </c>
      <c r="F540" s="355"/>
      <c r="G540" s="135">
        <f>G539+G538</f>
        <v>0.78005999999999998</v>
      </c>
    </row>
    <row r="541" spans="1:8" ht="30">
      <c r="A541" s="359" t="s">
        <v>1505</v>
      </c>
      <c r="B541" s="359"/>
      <c r="C541" s="130" t="s">
        <v>4</v>
      </c>
      <c r="D541" s="130" t="s">
        <v>3125</v>
      </c>
      <c r="E541" s="130" t="s">
        <v>3126</v>
      </c>
      <c r="F541" s="130" t="s">
        <v>3127</v>
      </c>
      <c r="G541" s="130" t="s">
        <v>1455</v>
      </c>
    </row>
    <row r="542" spans="1:8">
      <c r="A542" s="131" t="s">
        <v>3316</v>
      </c>
      <c r="B542" s="132" t="s">
        <v>1538</v>
      </c>
      <c r="C542" s="131" t="s">
        <v>13</v>
      </c>
      <c r="D542" s="131" t="s">
        <v>86</v>
      </c>
      <c r="E542" s="133">
        <v>8.0000000000000002E-3</v>
      </c>
      <c r="F542" s="134">
        <v>17.71</v>
      </c>
      <c r="G542" s="134">
        <f>F542*E542</f>
        <v>0.14168</v>
      </c>
    </row>
    <row r="543" spans="1:8" ht="25.5">
      <c r="A543" s="131" t="s">
        <v>3317</v>
      </c>
      <c r="B543" s="132" t="s">
        <v>1958</v>
      </c>
      <c r="C543" s="131" t="s">
        <v>13</v>
      </c>
      <c r="D543" s="131" t="s">
        <v>86</v>
      </c>
      <c r="E543" s="133">
        <v>1.6000000000000001E-3</v>
      </c>
      <c r="F543" s="134">
        <v>60.54</v>
      </c>
      <c r="G543" s="134">
        <f t="shared" ref="G543:G546" si="37">F543*E543</f>
        <v>9.6864000000000006E-2</v>
      </c>
    </row>
    <row r="544" spans="1:8" ht="25.5">
      <c r="A544" s="131" t="s">
        <v>3318</v>
      </c>
      <c r="B544" s="132" t="s">
        <v>3319</v>
      </c>
      <c r="C544" s="131" t="s">
        <v>13</v>
      </c>
      <c r="D544" s="131" t="s">
        <v>29</v>
      </c>
      <c r="E544" s="133">
        <v>1.05</v>
      </c>
      <c r="F544" s="134">
        <v>26.3</v>
      </c>
      <c r="G544" s="134">
        <f t="shared" si="37"/>
        <v>27.615000000000002</v>
      </c>
    </row>
    <row r="545" spans="1:7" ht="28.5">
      <c r="A545" s="131" t="s">
        <v>3224</v>
      </c>
      <c r="B545" s="132" t="s">
        <v>1955</v>
      </c>
      <c r="C545" s="131" t="s">
        <v>13</v>
      </c>
      <c r="D545" s="131" t="s">
        <v>1956</v>
      </c>
      <c r="E545" s="133">
        <v>0.21099999999999999</v>
      </c>
      <c r="F545" s="134">
        <v>41.63</v>
      </c>
      <c r="G545" s="134">
        <f t="shared" si="37"/>
        <v>8.7839299999999998</v>
      </c>
    </row>
    <row r="546" spans="1:7">
      <c r="A546" s="131" t="s">
        <v>3320</v>
      </c>
      <c r="B546" s="132" t="s">
        <v>1960</v>
      </c>
      <c r="C546" s="131" t="s">
        <v>13</v>
      </c>
      <c r="D546" s="131" t="s">
        <v>86</v>
      </c>
      <c r="E546" s="133">
        <v>5.8999999999999997E-2</v>
      </c>
      <c r="F546" s="134">
        <v>306.10000000000002</v>
      </c>
      <c r="G546" s="134">
        <f t="shared" si="37"/>
        <v>18.059899999999999</v>
      </c>
    </row>
    <row r="547" spans="1:7">
      <c r="A547" s="127"/>
      <c r="B547" s="128"/>
      <c r="C547" s="127"/>
      <c r="D547" s="129"/>
      <c r="E547" s="355" t="s">
        <v>3142</v>
      </c>
      <c r="F547" s="355"/>
      <c r="G547" s="135">
        <f>G546+G545+G544+G543+G542</f>
        <v>54.697373999999996</v>
      </c>
    </row>
    <row r="548" spans="1:7" ht="30">
      <c r="A548" s="359" t="s">
        <v>3143</v>
      </c>
      <c r="B548" s="359"/>
      <c r="C548" s="130" t="s">
        <v>4</v>
      </c>
      <c r="D548" s="130" t="s">
        <v>3125</v>
      </c>
      <c r="E548" s="130" t="s">
        <v>3126</v>
      </c>
      <c r="F548" s="130" t="s">
        <v>3127</v>
      </c>
      <c r="G548" s="130" t="s">
        <v>1455</v>
      </c>
    </row>
    <row r="549" spans="1:7">
      <c r="A549" s="131" t="s">
        <v>3150</v>
      </c>
      <c r="B549" s="132" t="s">
        <v>1501</v>
      </c>
      <c r="C549" s="131" t="s">
        <v>13</v>
      </c>
      <c r="D549" s="131" t="s">
        <v>1499</v>
      </c>
      <c r="E549" s="133">
        <v>0.23649999999999999</v>
      </c>
      <c r="F549" s="134">
        <v>21.78</v>
      </c>
      <c r="G549" s="134">
        <f>F549*E549</f>
        <v>5.15097</v>
      </c>
    </row>
    <row r="550" spans="1:7">
      <c r="A550" s="131" t="s">
        <v>3321</v>
      </c>
      <c r="B550" s="132" t="s">
        <v>1949</v>
      </c>
      <c r="C550" s="131" t="s">
        <v>13</v>
      </c>
      <c r="D550" s="131" t="s">
        <v>1499</v>
      </c>
      <c r="E550" s="133">
        <v>0.14499999999999999</v>
      </c>
      <c r="F550" s="134">
        <v>26.67</v>
      </c>
      <c r="G550" s="134">
        <f>F550*E550</f>
        <v>3.8671500000000001</v>
      </c>
    </row>
    <row r="551" spans="1:7">
      <c r="A551" s="127"/>
      <c r="B551" s="128"/>
      <c r="C551" s="127"/>
      <c r="D551" s="129"/>
      <c r="E551" s="355" t="s">
        <v>3152</v>
      </c>
      <c r="F551" s="355"/>
      <c r="G551" s="135">
        <f>G550+G549</f>
        <v>9.0181199999999997</v>
      </c>
    </row>
    <row r="552" spans="1:7">
      <c r="A552" s="127"/>
      <c r="B552" s="128"/>
      <c r="C552" s="127"/>
      <c r="D552" s="129"/>
      <c r="E552" s="356" t="s">
        <v>3157</v>
      </c>
      <c r="F552" s="356"/>
      <c r="G552" s="136">
        <f>G551+G547+G540</f>
        <v>64.495553999999998</v>
      </c>
    </row>
    <row r="553" spans="1:7">
      <c r="A553" s="127"/>
      <c r="B553" s="128"/>
      <c r="C553" s="357"/>
      <c r="D553" s="357"/>
      <c r="E553" s="129"/>
      <c r="F553" s="129"/>
      <c r="G553" s="129"/>
    </row>
    <row r="554" spans="1:7">
      <c r="A554" s="358" t="s">
        <v>3323</v>
      </c>
      <c r="B554" s="358"/>
      <c r="C554" s="358"/>
      <c r="D554" s="358"/>
      <c r="E554" s="358"/>
      <c r="F554" s="358"/>
      <c r="G554" s="358"/>
    </row>
    <row r="555" spans="1:7" ht="30">
      <c r="A555" s="359" t="s">
        <v>3266</v>
      </c>
      <c r="B555" s="359"/>
      <c r="C555" s="130" t="s">
        <v>4</v>
      </c>
      <c r="D555" s="130" t="s">
        <v>3125</v>
      </c>
      <c r="E555" s="130" t="s">
        <v>3126</v>
      </c>
      <c r="F555" s="130" t="s">
        <v>3127</v>
      </c>
      <c r="G555" s="130" t="s">
        <v>1455</v>
      </c>
    </row>
    <row r="556" spans="1:7" ht="38.25">
      <c r="A556" s="131" t="s">
        <v>3314</v>
      </c>
      <c r="B556" s="132" t="s">
        <v>1953</v>
      </c>
      <c r="C556" s="131" t="s">
        <v>13</v>
      </c>
      <c r="D556" s="131" t="s">
        <v>1530</v>
      </c>
      <c r="E556" s="133">
        <v>1.83E-2</v>
      </c>
      <c r="F556" s="134">
        <v>24.24</v>
      </c>
      <c r="G556" s="134">
        <f>F556*E556</f>
        <v>0.44359199999999999</v>
      </c>
    </row>
    <row r="557" spans="1:7" ht="38.25">
      <c r="A557" s="131" t="s">
        <v>3315</v>
      </c>
      <c r="B557" s="132" t="s">
        <v>1951</v>
      </c>
      <c r="C557" s="131" t="s">
        <v>13</v>
      </c>
      <c r="D557" s="131" t="s">
        <v>1527</v>
      </c>
      <c r="E557" s="133">
        <v>1.32E-2</v>
      </c>
      <c r="F557" s="134">
        <v>25.49</v>
      </c>
      <c r="G557" s="134">
        <f>F557*E557</f>
        <v>0.33646799999999999</v>
      </c>
    </row>
    <row r="558" spans="1:7">
      <c r="A558" s="127"/>
      <c r="B558" s="128"/>
      <c r="C558" s="127"/>
      <c r="D558" s="129"/>
      <c r="E558" s="355" t="s">
        <v>3269</v>
      </c>
      <c r="F558" s="355"/>
      <c r="G558" s="135">
        <f>G557+G556</f>
        <v>0.78005999999999998</v>
      </c>
    </row>
    <row r="559" spans="1:7" ht="30">
      <c r="A559" s="359" t="s">
        <v>1505</v>
      </c>
      <c r="B559" s="359"/>
      <c r="C559" s="130" t="s">
        <v>4</v>
      </c>
      <c r="D559" s="130" t="s">
        <v>3125</v>
      </c>
      <c r="E559" s="130" t="s">
        <v>3126</v>
      </c>
      <c r="F559" s="130" t="s">
        <v>3127</v>
      </c>
      <c r="G559" s="130" t="s">
        <v>1455</v>
      </c>
    </row>
    <row r="560" spans="1:7">
      <c r="A560" s="131" t="s">
        <v>3316</v>
      </c>
      <c r="B560" s="132" t="s">
        <v>1538</v>
      </c>
      <c r="C560" s="131" t="s">
        <v>13</v>
      </c>
      <c r="D560" s="131" t="s">
        <v>86</v>
      </c>
      <c r="E560" s="133">
        <v>8.0000000000000002E-3</v>
      </c>
      <c r="F560" s="134">
        <v>17.71</v>
      </c>
      <c r="G560" s="134">
        <f>F560*E560</f>
        <v>0.14168</v>
      </c>
    </row>
    <row r="561" spans="1:7" ht="25.5">
      <c r="A561" s="131" t="s">
        <v>3317</v>
      </c>
      <c r="B561" s="132" t="s">
        <v>1958</v>
      </c>
      <c r="C561" s="131" t="s">
        <v>13</v>
      </c>
      <c r="D561" s="131" t="s">
        <v>86</v>
      </c>
      <c r="E561" s="133">
        <v>1.6000000000000001E-3</v>
      </c>
      <c r="F561" s="134">
        <v>60.54</v>
      </c>
      <c r="G561" s="134">
        <f t="shared" ref="G561:G564" si="38">F561*E561</f>
        <v>9.6864000000000006E-2</v>
      </c>
    </row>
    <row r="562" spans="1:7" ht="25.5">
      <c r="A562" s="131" t="s">
        <v>3318</v>
      </c>
      <c r="B562" s="132" t="s">
        <v>3319</v>
      </c>
      <c r="C562" s="131" t="s">
        <v>13</v>
      </c>
      <c r="D562" s="131" t="s">
        <v>29</v>
      </c>
      <c r="E562" s="133">
        <v>1.05</v>
      </c>
      <c r="F562" s="134">
        <v>26.3</v>
      </c>
      <c r="G562" s="134">
        <f t="shared" si="38"/>
        <v>27.615000000000002</v>
      </c>
    </row>
    <row r="563" spans="1:7" ht="28.5">
      <c r="A563" s="131" t="s">
        <v>3224</v>
      </c>
      <c r="B563" s="132" t="s">
        <v>1955</v>
      </c>
      <c r="C563" s="131" t="s">
        <v>13</v>
      </c>
      <c r="D563" s="131" t="s">
        <v>1956</v>
      </c>
      <c r="E563" s="133">
        <v>0.21099999999999999</v>
      </c>
      <c r="F563" s="134">
        <v>41.63</v>
      </c>
      <c r="G563" s="134">
        <f t="shared" si="38"/>
        <v>8.7839299999999998</v>
      </c>
    </row>
    <row r="564" spans="1:7">
      <c r="A564" s="131" t="s">
        <v>3320</v>
      </c>
      <c r="B564" s="132" t="s">
        <v>1960</v>
      </c>
      <c r="C564" s="131" t="s">
        <v>13</v>
      </c>
      <c r="D564" s="131" t="s">
        <v>86</v>
      </c>
      <c r="E564" s="133">
        <v>5.8999999999999997E-2</v>
      </c>
      <c r="F564" s="134">
        <v>306.10000000000002</v>
      </c>
      <c r="G564" s="134">
        <f t="shared" si="38"/>
        <v>18.059899999999999</v>
      </c>
    </row>
    <row r="565" spans="1:7">
      <c r="A565" s="127"/>
      <c r="B565" s="128"/>
      <c r="C565" s="127"/>
      <c r="D565" s="129"/>
      <c r="E565" s="355" t="s">
        <v>3142</v>
      </c>
      <c r="F565" s="355"/>
      <c r="G565" s="135">
        <f>G564+G563+G562+G561+G560</f>
        <v>54.697373999999996</v>
      </c>
    </row>
    <row r="566" spans="1:7" ht="30">
      <c r="A566" s="359" t="s">
        <v>3143</v>
      </c>
      <c r="B566" s="359"/>
      <c r="C566" s="130" t="s">
        <v>4</v>
      </c>
      <c r="D566" s="130" t="s">
        <v>3125</v>
      </c>
      <c r="E566" s="130" t="s">
        <v>3126</v>
      </c>
      <c r="F566" s="130" t="s">
        <v>3127</v>
      </c>
      <c r="G566" s="130" t="s">
        <v>1455</v>
      </c>
    </row>
    <row r="567" spans="1:7">
      <c r="A567" s="131" t="s">
        <v>3150</v>
      </c>
      <c r="B567" s="132" t="s">
        <v>1501</v>
      </c>
      <c r="C567" s="131" t="s">
        <v>13</v>
      </c>
      <c r="D567" s="131" t="s">
        <v>1499</v>
      </c>
      <c r="E567" s="133">
        <v>0.23649999999999999</v>
      </c>
      <c r="F567" s="134">
        <v>21.78</v>
      </c>
      <c r="G567" s="134">
        <f>F567*E567</f>
        <v>5.15097</v>
      </c>
    </row>
    <row r="568" spans="1:7">
      <c r="A568" s="131" t="s">
        <v>3321</v>
      </c>
      <c r="B568" s="132" t="s">
        <v>1949</v>
      </c>
      <c r="C568" s="131" t="s">
        <v>13</v>
      </c>
      <c r="D568" s="131" t="s">
        <v>1499</v>
      </c>
      <c r="E568" s="133">
        <v>0.14499999999999999</v>
      </c>
      <c r="F568" s="134">
        <v>26.67</v>
      </c>
      <c r="G568" s="134">
        <f>F568*E568</f>
        <v>3.8671500000000001</v>
      </c>
    </row>
    <row r="569" spans="1:7">
      <c r="A569" s="127"/>
      <c r="B569" s="128"/>
      <c r="C569" s="127"/>
      <c r="D569" s="129"/>
      <c r="E569" s="355" t="s">
        <v>3152</v>
      </c>
      <c r="F569" s="355"/>
      <c r="G569" s="135">
        <f>G568+G567</f>
        <v>9.0181199999999997</v>
      </c>
    </row>
    <row r="570" spans="1:7">
      <c r="A570" s="127"/>
      <c r="B570" s="128"/>
      <c r="C570" s="127"/>
      <c r="D570" s="129"/>
      <c r="E570" s="356" t="s">
        <v>3157</v>
      </c>
      <c r="F570" s="356"/>
      <c r="G570" s="136">
        <f>G569+G565+G558</f>
        <v>64.495553999999998</v>
      </c>
    </row>
    <row r="571" spans="1:7">
      <c r="A571" s="127"/>
      <c r="B571" s="128"/>
      <c r="C571" s="357"/>
      <c r="D571" s="357"/>
      <c r="E571" s="129"/>
      <c r="F571" s="129"/>
      <c r="G571" s="129"/>
    </row>
    <row r="572" spans="1:7">
      <c r="A572" s="358" t="s">
        <v>3324</v>
      </c>
      <c r="B572" s="358"/>
      <c r="C572" s="358"/>
      <c r="D572" s="358"/>
      <c r="E572" s="358"/>
      <c r="F572" s="358"/>
      <c r="G572" s="358"/>
    </row>
    <row r="573" spans="1:7" ht="30">
      <c r="A573" s="359" t="s">
        <v>3266</v>
      </c>
      <c r="B573" s="359"/>
      <c r="C573" s="130" t="s">
        <v>4</v>
      </c>
      <c r="D573" s="130" t="s">
        <v>3125</v>
      </c>
      <c r="E573" s="130" t="s">
        <v>3126</v>
      </c>
      <c r="F573" s="130" t="s">
        <v>3127</v>
      </c>
      <c r="G573" s="130" t="s">
        <v>1455</v>
      </c>
    </row>
    <row r="574" spans="1:7" ht="38.25">
      <c r="A574" s="131" t="s">
        <v>3314</v>
      </c>
      <c r="B574" s="132" t="s">
        <v>1953</v>
      </c>
      <c r="C574" s="131" t="s">
        <v>13</v>
      </c>
      <c r="D574" s="131" t="s">
        <v>1530</v>
      </c>
      <c r="E574" s="133">
        <v>1.83E-2</v>
      </c>
      <c r="F574" s="134">
        <v>24.24</v>
      </c>
      <c r="G574" s="134">
        <f>E574*F574</f>
        <v>0.44359199999999999</v>
      </c>
    </row>
    <row r="575" spans="1:7" ht="38.25">
      <c r="A575" s="131" t="s">
        <v>3315</v>
      </c>
      <c r="B575" s="132" t="s">
        <v>1951</v>
      </c>
      <c r="C575" s="131" t="s">
        <v>13</v>
      </c>
      <c r="D575" s="131" t="s">
        <v>1527</v>
      </c>
      <c r="E575" s="133">
        <v>1.32E-2</v>
      </c>
      <c r="F575" s="134">
        <v>25.49</v>
      </c>
      <c r="G575" s="134">
        <f>E575*F575</f>
        <v>0.33646799999999999</v>
      </c>
    </row>
    <row r="576" spans="1:7">
      <c r="A576" s="127"/>
      <c r="B576" s="128"/>
      <c r="C576" s="127"/>
      <c r="D576" s="129"/>
      <c r="E576" s="355" t="s">
        <v>3269</v>
      </c>
      <c r="F576" s="355"/>
      <c r="G576" s="135">
        <f>G575+G574</f>
        <v>0.78005999999999998</v>
      </c>
    </row>
    <row r="577" spans="1:8" ht="30">
      <c r="A577" s="359" t="s">
        <v>1505</v>
      </c>
      <c r="B577" s="359"/>
      <c r="C577" s="130" t="s">
        <v>4</v>
      </c>
      <c r="D577" s="130" t="s">
        <v>3125</v>
      </c>
      <c r="E577" s="130" t="s">
        <v>3126</v>
      </c>
      <c r="F577" s="130" t="s">
        <v>3127</v>
      </c>
      <c r="G577" s="130" t="s">
        <v>1455</v>
      </c>
    </row>
    <row r="578" spans="1:8">
      <c r="A578" s="131" t="s">
        <v>3316</v>
      </c>
      <c r="B578" s="132" t="s">
        <v>1538</v>
      </c>
      <c r="C578" s="131" t="s">
        <v>13</v>
      </c>
      <c r="D578" s="131" t="s">
        <v>86</v>
      </c>
      <c r="E578" s="133">
        <v>6.0000000000000001E-3</v>
      </c>
      <c r="F578" s="134">
        <v>17.71</v>
      </c>
      <c r="G578" s="134">
        <f>E578*F578</f>
        <v>0.10626000000000001</v>
      </c>
    </row>
    <row r="579" spans="1:8" ht="25.5">
      <c r="A579" s="131" t="s">
        <v>3317</v>
      </c>
      <c r="B579" s="132" t="s">
        <v>1958</v>
      </c>
      <c r="C579" s="131" t="s">
        <v>13</v>
      </c>
      <c r="D579" s="131" t="s">
        <v>86</v>
      </c>
      <c r="E579" s="133">
        <v>1.1999999999999999E-3</v>
      </c>
      <c r="F579" s="134">
        <v>60.54</v>
      </c>
      <c r="G579" s="134">
        <f t="shared" ref="G579:G582" si="39">E579*F579</f>
        <v>7.264799999999999E-2</v>
      </c>
    </row>
    <row r="580" spans="1:8" ht="25.5">
      <c r="A580" s="131" t="s">
        <v>3325</v>
      </c>
      <c r="B580" s="132" t="s">
        <v>3326</v>
      </c>
      <c r="C580" s="131" t="s">
        <v>13</v>
      </c>
      <c r="D580" s="131" t="s">
        <v>29</v>
      </c>
      <c r="E580" s="133">
        <v>1.05</v>
      </c>
      <c r="F580" s="134">
        <v>24.52</v>
      </c>
      <c r="G580" s="134">
        <f t="shared" si="39"/>
        <v>25.746000000000002</v>
      </c>
    </row>
    <row r="581" spans="1:8" ht="28.5">
      <c r="A581" s="131" t="s">
        <v>3224</v>
      </c>
      <c r="B581" s="132" t="s">
        <v>1955</v>
      </c>
      <c r="C581" s="131" t="s">
        <v>13</v>
      </c>
      <c r="D581" s="131" t="s">
        <v>1956</v>
      </c>
      <c r="E581" s="133">
        <v>0.19800000000000001</v>
      </c>
      <c r="F581" s="134">
        <v>41.63</v>
      </c>
      <c r="G581" s="134">
        <f t="shared" si="39"/>
        <v>8.2427400000000013</v>
      </c>
    </row>
    <row r="582" spans="1:8">
      <c r="A582" s="131" t="s">
        <v>3320</v>
      </c>
      <c r="B582" s="132" t="s">
        <v>1960</v>
      </c>
      <c r="C582" s="131" t="s">
        <v>13</v>
      </c>
      <c r="D582" s="131" t="s">
        <v>86</v>
      </c>
      <c r="E582" s="133">
        <v>4.4999999999999998E-2</v>
      </c>
      <c r="F582" s="134">
        <f>F564</f>
        <v>306.10000000000002</v>
      </c>
      <c r="G582" s="134">
        <f t="shared" si="39"/>
        <v>13.7745</v>
      </c>
    </row>
    <row r="583" spans="1:8">
      <c r="A583" s="127"/>
      <c r="B583" s="128"/>
      <c r="C583" s="127"/>
      <c r="D583" s="129"/>
      <c r="E583" s="355" t="s">
        <v>3142</v>
      </c>
      <c r="F583" s="355"/>
      <c r="G583" s="135">
        <f>G582+G581+G580+G579+G578</f>
        <v>47.942148000000003</v>
      </c>
    </row>
    <row r="584" spans="1:8" ht="30">
      <c r="A584" s="359" t="s">
        <v>3143</v>
      </c>
      <c r="B584" s="359"/>
      <c r="C584" s="130" t="s">
        <v>4</v>
      </c>
      <c r="D584" s="130" t="s">
        <v>3125</v>
      </c>
      <c r="E584" s="130" t="s">
        <v>3126</v>
      </c>
      <c r="F584" s="130" t="s">
        <v>3127</v>
      </c>
      <c r="G584" s="130" t="s">
        <v>1455</v>
      </c>
    </row>
    <row r="585" spans="1:8">
      <c r="A585" s="131" t="s">
        <v>3150</v>
      </c>
      <c r="B585" s="132" t="s">
        <v>1501</v>
      </c>
      <c r="C585" s="131" t="s">
        <v>13</v>
      </c>
      <c r="D585" s="131" t="s">
        <v>1499</v>
      </c>
      <c r="E585" s="133">
        <v>0.23100000000000001</v>
      </c>
      <c r="F585" s="134">
        <v>21.78</v>
      </c>
      <c r="G585" s="134">
        <f>F585*E585</f>
        <v>5.0311800000000009</v>
      </c>
    </row>
    <row r="586" spans="1:8">
      <c r="A586" s="131" t="s">
        <v>3321</v>
      </c>
      <c r="B586" s="132" t="s">
        <v>1949</v>
      </c>
      <c r="C586" s="131" t="s">
        <v>13</v>
      </c>
      <c r="D586" s="131" t="s">
        <v>1499</v>
      </c>
      <c r="E586" s="133">
        <v>0.12</v>
      </c>
      <c r="F586" s="134">
        <v>26.67</v>
      </c>
      <c r="G586" s="134">
        <f>F586*E586</f>
        <v>3.2004000000000001</v>
      </c>
    </row>
    <row r="587" spans="1:8">
      <c r="A587" s="127"/>
      <c r="B587" s="128"/>
      <c r="C587" s="127"/>
      <c r="D587" s="129"/>
      <c r="E587" s="355" t="s">
        <v>3152</v>
      </c>
      <c r="F587" s="355"/>
      <c r="G587" s="135">
        <f>G586+G585</f>
        <v>8.231580000000001</v>
      </c>
    </row>
    <row r="588" spans="1:8">
      <c r="A588" s="127"/>
      <c r="B588" s="128"/>
      <c r="C588" s="127"/>
      <c r="D588" s="129"/>
      <c r="E588" s="356" t="s">
        <v>3157</v>
      </c>
      <c r="F588" s="356"/>
      <c r="G588" s="136">
        <f>G587+G583</f>
        <v>56.173728000000004</v>
      </c>
      <c r="H588">
        <v>56.17</v>
      </c>
    </row>
    <row r="589" spans="1:8">
      <c r="A589" s="127"/>
      <c r="B589" s="128"/>
      <c r="C589" s="357"/>
      <c r="D589" s="357"/>
      <c r="E589" s="129"/>
      <c r="F589" s="129"/>
      <c r="G589" s="129"/>
    </row>
    <row r="590" spans="1:8">
      <c r="A590" s="358" t="s">
        <v>3327</v>
      </c>
      <c r="B590" s="358"/>
      <c r="C590" s="358"/>
      <c r="D590" s="358"/>
      <c r="E590" s="358"/>
      <c r="F590" s="358"/>
      <c r="G590" s="358"/>
    </row>
    <row r="591" spans="1:8" ht="30">
      <c r="A591" s="359" t="s">
        <v>1505</v>
      </c>
      <c r="B591" s="359"/>
      <c r="C591" s="130" t="s">
        <v>4</v>
      </c>
      <c r="D591" s="130" t="s">
        <v>3125</v>
      </c>
      <c r="E591" s="130" t="s">
        <v>3126</v>
      </c>
      <c r="F591" s="130" t="s">
        <v>3127</v>
      </c>
      <c r="G591" s="130" t="s">
        <v>1455</v>
      </c>
    </row>
    <row r="592" spans="1:8" ht="51">
      <c r="A592" s="131" t="s">
        <v>3328</v>
      </c>
      <c r="B592" s="132" t="s">
        <v>3329</v>
      </c>
      <c r="C592" s="131" t="s">
        <v>13</v>
      </c>
      <c r="D592" s="131" t="s">
        <v>86</v>
      </c>
      <c r="E592" s="133">
        <v>1.5</v>
      </c>
      <c r="F592" s="134">
        <v>19.91</v>
      </c>
      <c r="G592" s="134">
        <f>F592*E592</f>
        <v>29.865000000000002</v>
      </c>
    </row>
    <row r="593" spans="1:8">
      <c r="A593" s="127"/>
      <c r="B593" s="128"/>
      <c r="C593" s="127"/>
      <c r="D593" s="129"/>
      <c r="E593" s="355" t="s">
        <v>3142</v>
      </c>
      <c r="F593" s="355"/>
      <c r="G593" s="135">
        <f>G592</f>
        <v>29.865000000000002</v>
      </c>
    </row>
    <row r="594" spans="1:8" ht="30">
      <c r="A594" s="359" t="s">
        <v>3143</v>
      </c>
      <c r="B594" s="359"/>
      <c r="C594" s="130" t="s">
        <v>4</v>
      </c>
      <c r="D594" s="130" t="s">
        <v>3125</v>
      </c>
      <c r="E594" s="130" t="s">
        <v>3126</v>
      </c>
      <c r="F594" s="130" t="s">
        <v>3127</v>
      </c>
      <c r="G594" s="130" t="s">
        <v>1455</v>
      </c>
    </row>
    <row r="595" spans="1:8" ht="25.5">
      <c r="A595" s="131" t="s">
        <v>3330</v>
      </c>
      <c r="B595" s="132" t="s">
        <v>2070</v>
      </c>
      <c r="C595" s="131" t="s">
        <v>13</v>
      </c>
      <c r="D595" s="131" t="s">
        <v>1499</v>
      </c>
      <c r="E595" s="133">
        <v>9.6600000000000005E-2</v>
      </c>
      <c r="F595" s="134">
        <v>22.6</v>
      </c>
      <c r="G595" s="134">
        <f>F595*E595</f>
        <v>2.1831600000000004</v>
      </c>
    </row>
    <row r="596" spans="1:8" ht="25.5">
      <c r="A596" s="131" t="s">
        <v>3331</v>
      </c>
      <c r="B596" s="132" t="s">
        <v>3332</v>
      </c>
      <c r="C596" s="131" t="s">
        <v>13</v>
      </c>
      <c r="D596" s="131" t="s">
        <v>1499</v>
      </c>
      <c r="E596" s="133">
        <v>0.42909999999999998</v>
      </c>
      <c r="F596" s="134">
        <v>22.85</v>
      </c>
      <c r="G596" s="134">
        <f>F596*E596</f>
        <v>9.8049350000000004</v>
      </c>
    </row>
    <row r="597" spans="1:8">
      <c r="A597" s="127"/>
      <c r="B597" s="128"/>
      <c r="C597" s="127"/>
      <c r="D597" s="129"/>
      <c r="E597" s="355" t="s">
        <v>3152</v>
      </c>
      <c r="F597" s="355"/>
      <c r="G597" s="135">
        <f>G595+G596</f>
        <v>11.988095000000001</v>
      </c>
    </row>
    <row r="598" spans="1:8">
      <c r="A598" s="127"/>
      <c r="B598" s="128"/>
      <c r="C598" s="127"/>
      <c r="D598" s="129"/>
      <c r="E598" s="356" t="s">
        <v>3157</v>
      </c>
      <c r="F598" s="356"/>
      <c r="G598" s="136">
        <f>G597+G593</f>
        <v>41.853095000000003</v>
      </c>
      <c r="H598">
        <v>41.85</v>
      </c>
    </row>
    <row r="599" spans="1:8">
      <c r="A599" s="127"/>
      <c r="B599" s="128"/>
      <c r="C599" s="357"/>
      <c r="D599" s="357"/>
      <c r="E599" s="129"/>
      <c r="F599" s="129"/>
      <c r="G599" s="129"/>
    </row>
    <row r="600" spans="1:8">
      <c r="A600" s="358" t="s">
        <v>3333</v>
      </c>
      <c r="B600" s="358"/>
      <c r="C600" s="358"/>
      <c r="D600" s="358"/>
      <c r="E600" s="358"/>
      <c r="F600" s="358"/>
      <c r="G600" s="358"/>
    </row>
    <row r="601" spans="1:8" ht="30">
      <c r="A601" s="359" t="s">
        <v>1505</v>
      </c>
      <c r="B601" s="359"/>
      <c r="C601" s="130" t="s">
        <v>4</v>
      </c>
      <c r="D601" s="130" t="s">
        <v>3125</v>
      </c>
      <c r="E601" s="130" t="s">
        <v>3126</v>
      </c>
      <c r="F601" s="130" t="s">
        <v>3127</v>
      </c>
      <c r="G601" s="130" t="s">
        <v>1455</v>
      </c>
    </row>
    <row r="602" spans="1:8" ht="51">
      <c r="A602" s="131" t="s">
        <v>3328</v>
      </c>
      <c r="B602" s="132" t="s">
        <v>3329</v>
      </c>
      <c r="C602" s="131" t="s">
        <v>13</v>
      </c>
      <c r="D602" s="131" t="s">
        <v>86</v>
      </c>
      <c r="E602" s="133">
        <v>1.5</v>
      </c>
      <c r="F602" s="134">
        <v>19.91</v>
      </c>
      <c r="G602" s="134">
        <f>F602*E602</f>
        <v>29.865000000000002</v>
      </c>
    </row>
    <row r="603" spans="1:8">
      <c r="A603" s="127"/>
      <c r="B603" s="128"/>
      <c r="C603" s="127"/>
      <c r="D603" s="129"/>
      <c r="E603" s="355" t="s">
        <v>3142</v>
      </c>
      <c r="F603" s="355"/>
      <c r="G603" s="135">
        <f>G602</f>
        <v>29.865000000000002</v>
      </c>
    </row>
    <row r="604" spans="1:8" ht="30">
      <c r="A604" s="359" t="s">
        <v>3143</v>
      </c>
      <c r="B604" s="359"/>
      <c r="C604" s="130" t="s">
        <v>4</v>
      </c>
      <c r="D604" s="130" t="s">
        <v>3125</v>
      </c>
      <c r="E604" s="130" t="s">
        <v>3126</v>
      </c>
      <c r="F604" s="130" t="s">
        <v>3127</v>
      </c>
      <c r="G604" s="130" t="s">
        <v>1455</v>
      </c>
    </row>
    <row r="605" spans="1:8" ht="25.5">
      <c r="A605" s="131" t="s">
        <v>3330</v>
      </c>
      <c r="B605" s="132" t="s">
        <v>2070</v>
      </c>
      <c r="C605" s="131" t="s">
        <v>13</v>
      </c>
      <c r="D605" s="131" t="s">
        <v>1499</v>
      </c>
      <c r="E605" s="133">
        <v>9.6600000000000005E-2</v>
      </c>
      <c r="F605" s="134">
        <v>22.6</v>
      </c>
      <c r="G605" s="134">
        <f>F605*E605</f>
        <v>2.1831600000000004</v>
      </c>
    </row>
    <row r="606" spans="1:8" ht="25.5">
      <c r="A606" s="131" t="s">
        <v>3331</v>
      </c>
      <c r="B606" s="132" t="s">
        <v>3332</v>
      </c>
      <c r="C606" s="131" t="s">
        <v>13</v>
      </c>
      <c r="D606" s="131" t="s">
        <v>1499</v>
      </c>
      <c r="E606" s="133">
        <v>0.42909999999999998</v>
      </c>
      <c r="F606" s="134">
        <v>22.85</v>
      </c>
      <c r="G606" s="134">
        <f>F606*E606</f>
        <v>9.8049350000000004</v>
      </c>
    </row>
    <row r="607" spans="1:8">
      <c r="A607" s="127"/>
      <c r="B607" s="128"/>
      <c r="C607" s="127"/>
      <c r="D607" s="129"/>
      <c r="E607" s="355" t="s">
        <v>3152</v>
      </c>
      <c r="F607" s="355"/>
      <c r="G607" s="135">
        <f>G606+G605</f>
        <v>11.988095000000001</v>
      </c>
    </row>
    <row r="608" spans="1:8">
      <c r="A608" s="127"/>
      <c r="B608" s="128"/>
      <c r="C608" s="127"/>
      <c r="D608" s="129"/>
      <c r="E608" s="356" t="s">
        <v>3157</v>
      </c>
      <c r="F608" s="356"/>
      <c r="G608" s="136">
        <f>G607+G603</f>
        <v>41.853095000000003</v>
      </c>
    </row>
    <row r="609" spans="1:8">
      <c r="A609" s="127"/>
      <c r="B609" s="128"/>
      <c r="C609" s="357"/>
      <c r="D609" s="357"/>
      <c r="E609" s="129"/>
      <c r="F609" s="129"/>
      <c r="G609" s="129"/>
    </row>
    <row r="610" spans="1:8">
      <c r="A610" s="358" t="s">
        <v>3334</v>
      </c>
      <c r="B610" s="358"/>
      <c r="C610" s="358"/>
      <c r="D610" s="358"/>
      <c r="E610" s="358"/>
      <c r="F610" s="358"/>
      <c r="G610" s="358"/>
    </row>
    <row r="611" spans="1:8" ht="30">
      <c r="A611" s="359" t="s">
        <v>1505</v>
      </c>
      <c r="B611" s="359"/>
      <c r="C611" s="130" t="s">
        <v>4</v>
      </c>
      <c r="D611" s="130" t="s">
        <v>3125</v>
      </c>
      <c r="E611" s="130" t="s">
        <v>3126</v>
      </c>
      <c r="F611" s="130" t="s">
        <v>3127</v>
      </c>
      <c r="G611" s="130" t="s">
        <v>1455</v>
      </c>
    </row>
    <row r="612" spans="1:8">
      <c r="A612" s="131" t="s">
        <v>3335</v>
      </c>
      <c r="B612" s="132" t="s">
        <v>1985</v>
      </c>
      <c r="C612" s="131" t="s">
        <v>13</v>
      </c>
      <c r="D612" s="131" t="s">
        <v>86</v>
      </c>
      <c r="E612" s="133">
        <v>4.91</v>
      </c>
      <c r="F612" s="134">
        <v>0.9</v>
      </c>
      <c r="G612" s="134">
        <f>F612*E612</f>
        <v>4.4190000000000005</v>
      </c>
    </row>
    <row r="613" spans="1:8">
      <c r="A613" s="131" t="s">
        <v>3336</v>
      </c>
      <c r="B613" s="132" t="s">
        <v>1987</v>
      </c>
      <c r="C613" s="131" t="s">
        <v>13</v>
      </c>
      <c r="D613" s="131" t="s">
        <v>86</v>
      </c>
      <c r="E613" s="133">
        <v>0.42199999999999999</v>
      </c>
      <c r="F613" s="134">
        <v>5.28</v>
      </c>
      <c r="G613" s="134">
        <f t="shared" ref="G613:G614" si="40">F613*E613</f>
        <v>2.2281599999999999</v>
      </c>
    </row>
    <row r="614" spans="1:8" ht="38.25">
      <c r="A614" s="131" t="s">
        <v>3337</v>
      </c>
      <c r="B614" s="132" t="s">
        <v>1983</v>
      </c>
      <c r="C614" s="131" t="s">
        <v>13</v>
      </c>
      <c r="D614" s="131" t="s">
        <v>14</v>
      </c>
      <c r="E614" s="133">
        <v>1.0552999999999999</v>
      </c>
      <c r="F614" s="134">
        <v>38.9</v>
      </c>
      <c r="G614" s="134">
        <f t="shared" si="40"/>
        <v>41.051169999999992</v>
      </c>
    </row>
    <row r="615" spans="1:8">
      <c r="A615" s="127"/>
      <c r="B615" s="128"/>
      <c r="C615" s="127"/>
      <c r="D615" s="129"/>
      <c r="E615" s="355" t="s">
        <v>3142</v>
      </c>
      <c r="F615" s="355"/>
      <c r="G615" s="135">
        <f>G614+G613+G612</f>
        <v>47.698329999999999</v>
      </c>
    </row>
    <row r="616" spans="1:8" ht="30">
      <c r="A616" s="359" t="s">
        <v>3143</v>
      </c>
      <c r="B616" s="359"/>
      <c r="C616" s="130" t="s">
        <v>4</v>
      </c>
      <c r="D616" s="130" t="s">
        <v>3125</v>
      </c>
      <c r="E616" s="130" t="s">
        <v>3126</v>
      </c>
      <c r="F616" s="130" t="s">
        <v>3127</v>
      </c>
      <c r="G616" s="130" t="s">
        <v>1455</v>
      </c>
    </row>
    <row r="617" spans="1:8" ht="25.5">
      <c r="A617" s="131" t="s">
        <v>3338</v>
      </c>
      <c r="B617" s="132" t="s">
        <v>1981</v>
      </c>
      <c r="C617" s="131" t="s">
        <v>13</v>
      </c>
      <c r="D617" s="131" t="s">
        <v>1499</v>
      </c>
      <c r="E617" s="133">
        <v>0.53390000000000004</v>
      </c>
      <c r="F617" s="134">
        <v>27.12</v>
      </c>
      <c r="G617" s="134">
        <f>F617*E617</f>
        <v>14.479368000000001</v>
      </c>
    </row>
    <row r="618" spans="1:8">
      <c r="A618" s="131" t="s">
        <v>3150</v>
      </c>
      <c r="B618" s="132" t="s">
        <v>1501</v>
      </c>
      <c r="C618" s="131" t="s">
        <v>13</v>
      </c>
      <c r="D618" s="131" t="s">
        <v>1499</v>
      </c>
      <c r="E618" s="133">
        <v>0.26800000000000002</v>
      </c>
      <c r="F618" s="134">
        <v>21.78</v>
      </c>
      <c r="G618" s="134">
        <f>F618*E618</f>
        <v>5.8370400000000009</v>
      </c>
    </row>
    <row r="619" spans="1:8">
      <c r="A619" s="127"/>
      <c r="B619" s="128"/>
      <c r="C619" s="127"/>
      <c r="D619" s="129"/>
      <c r="E619" s="355" t="s">
        <v>3152</v>
      </c>
      <c r="F619" s="355"/>
      <c r="G619" s="135">
        <f>G618+G617</f>
        <v>20.316408000000003</v>
      </c>
    </row>
    <row r="620" spans="1:8">
      <c r="A620" s="127"/>
      <c r="B620" s="128"/>
      <c r="C620" s="127"/>
      <c r="D620" s="129"/>
      <c r="E620" s="356" t="s">
        <v>3157</v>
      </c>
      <c r="F620" s="356"/>
      <c r="G620" s="136">
        <f>G619+G615</f>
        <v>68.014737999999994</v>
      </c>
      <c r="H620">
        <v>68.010000000000005</v>
      </c>
    </row>
    <row r="621" spans="1:8">
      <c r="A621" s="127"/>
      <c r="B621" s="128"/>
      <c r="C621" s="357"/>
      <c r="D621" s="357"/>
      <c r="E621" s="129"/>
      <c r="F621" s="129"/>
      <c r="G621" s="129"/>
    </row>
    <row r="622" spans="1:8">
      <c r="A622" s="358" t="s">
        <v>3339</v>
      </c>
      <c r="B622" s="358"/>
      <c r="C622" s="358"/>
      <c r="D622" s="358"/>
      <c r="E622" s="358"/>
      <c r="F622" s="358"/>
      <c r="G622" s="358"/>
    </row>
    <row r="623" spans="1:8" ht="30">
      <c r="A623" s="359" t="s">
        <v>1505</v>
      </c>
      <c r="B623" s="359"/>
      <c r="C623" s="130" t="s">
        <v>4</v>
      </c>
      <c r="D623" s="130" t="s">
        <v>3125</v>
      </c>
      <c r="E623" s="130" t="s">
        <v>3126</v>
      </c>
      <c r="F623" s="130" t="s">
        <v>3127</v>
      </c>
      <c r="G623" s="130" t="s">
        <v>1455</v>
      </c>
    </row>
    <row r="624" spans="1:8">
      <c r="A624" s="131" t="s">
        <v>3335</v>
      </c>
      <c r="B624" s="132" t="s">
        <v>1985</v>
      </c>
      <c r="C624" s="131" t="s">
        <v>13</v>
      </c>
      <c r="D624" s="131" t="s">
        <v>86</v>
      </c>
      <c r="E624" s="133">
        <v>4.91</v>
      </c>
      <c r="F624" s="134">
        <v>0.9</v>
      </c>
      <c r="G624" s="134">
        <f>F624*E624</f>
        <v>4.4190000000000005</v>
      </c>
    </row>
    <row r="625" spans="1:7">
      <c r="A625" s="131" t="s">
        <v>3336</v>
      </c>
      <c r="B625" s="132" t="s">
        <v>1987</v>
      </c>
      <c r="C625" s="131" t="s">
        <v>13</v>
      </c>
      <c r="D625" s="131" t="s">
        <v>86</v>
      </c>
      <c r="E625" s="133">
        <v>0.42199999999999999</v>
      </c>
      <c r="F625" s="134">
        <v>5.28</v>
      </c>
      <c r="G625" s="134">
        <f t="shared" ref="G625:G626" si="41">F625*E625</f>
        <v>2.2281599999999999</v>
      </c>
    </row>
    <row r="626" spans="1:7" ht="38.25">
      <c r="A626" s="131" t="s">
        <v>3337</v>
      </c>
      <c r="B626" s="132" t="s">
        <v>1983</v>
      </c>
      <c r="C626" s="131" t="s">
        <v>13</v>
      </c>
      <c r="D626" s="131" t="s">
        <v>14</v>
      </c>
      <c r="E626" s="133">
        <v>1.0552999999999999</v>
      </c>
      <c r="F626" s="134">
        <v>38.9</v>
      </c>
      <c r="G626" s="134">
        <f t="shared" si="41"/>
        <v>41.051169999999992</v>
      </c>
    </row>
    <row r="627" spans="1:7">
      <c r="A627" s="127"/>
      <c r="B627" s="128"/>
      <c r="C627" s="127"/>
      <c r="D627" s="129"/>
      <c r="E627" s="355" t="s">
        <v>3142</v>
      </c>
      <c r="F627" s="355"/>
      <c r="G627" s="134">
        <f>G626+G625+G624</f>
        <v>47.698329999999999</v>
      </c>
    </row>
    <row r="628" spans="1:7" ht="30">
      <c r="A628" s="359" t="s">
        <v>3143</v>
      </c>
      <c r="B628" s="359"/>
      <c r="C628" s="130" t="s">
        <v>4</v>
      </c>
      <c r="D628" s="130" t="s">
        <v>3125</v>
      </c>
      <c r="E628" s="130" t="s">
        <v>3126</v>
      </c>
      <c r="F628" s="130" t="s">
        <v>3127</v>
      </c>
      <c r="G628" s="130" t="s">
        <v>1455</v>
      </c>
    </row>
    <row r="629" spans="1:7" ht="25.5">
      <c r="A629" s="131" t="s">
        <v>3338</v>
      </c>
      <c r="B629" s="132" t="s">
        <v>1981</v>
      </c>
      <c r="C629" s="131" t="s">
        <v>13</v>
      </c>
      <c r="D629" s="131" t="s">
        <v>1499</v>
      </c>
      <c r="E629" s="133">
        <v>0.53390000000000004</v>
      </c>
      <c r="F629" s="134">
        <v>27.12</v>
      </c>
      <c r="G629" s="134">
        <f>F629*E629</f>
        <v>14.479368000000001</v>
      </c>
    </row>
    <row r="630" spans="1:7">
      <c r="A630" s="131" t="s">
        <v>3150</v>
      </c>
      <c r="B630" s="132" t="s">
        <v>1501</v>
      </c>
      <c r="C630" s="131" t="s">
        <v>13</v>
      </c>
      <c r="D630" s="131" t="s">
        <v>1499</v>
      </c>
      <c r="E630" s="133">
        <v>0.26800000000000002</v>
      </c>
      <c r="F630" s="134">
        <v>21.78</v>
      </c>
      <c r="G630" s="134">
        <f>F630*E630</f>
        <v>5.8370400000000009</v>
      </c>
    </row>
    <row r="631" spans="1:7">
      <c r="A631" s="127"/>
      <c r="B631" s="128"/>
      <c r="C631" s="127"/>
      <c r="D631" s="129"/>
      <c r="E631" s="355" t="s">
        <v>3152</v>
      </c>
      <c r="F631" s="355"/>
      <c r="G631" s="135">
        <f>G629+G630</f>
        <v>20.316408000000003</v>
      </c>
    </row>
    <row r="632" spans="1:7">
      <c r="A632" s="127"/>
      <c r="B632" s="128"/>
      <c r="C632" s="127"/>
      <c r="D632" s="129"/>
      <c r="E632" s="356" t="s">
        <v>3157</v>
      </c>
      <c r="F632" s="356"/>
      <c r="G632" s="136">
        <f>G631+G627</f>
        <v>68.014737999999994</v>
      </c>
    </row>
    <row r="633" spans="1:7">
      <c r="A633" s="127"/>
      <c r="B633" s="128"/>
      <c r="C633" s="357"/>
      <c r="D633" s="357"/>
      <c r="E633" s="129"/>
      <c r="F633" s="129"/>
      <c r="G633" s="129"/>
    </row>
    <row r="634" spans="1:7">
      <c r="A634" s="358" t="s">
        <v>3340</v>
      </c>
      <c r="B634" s="358"/>
      <c r="C634" s="358"/>
      <c r="D634" s="358"/>
      <c r="E634" s="358"/>
      <c r="F634" s="358"/>
      <c r="G634" s="358"/>
    </row>
    <row r="635" spans="1:7" ht="30">
      <c r="A635" s="359" t="s">
        <v>1505</v>
      </c>
      <c r="B635" s="359"/>
      <c r="C635" s="130" t="s">
        <v>4</v>
      </c>
      <c r="D635" s="130" t="s">
        <v>3125</v>
      </c>
      <c r="E635" s="130" t="s">
        <v>3126</v>
      </c>
      <c r="F635" s="130" t="s">
        <v>3127</v>
      </c>
      <c r="G635" s="130" t="s">
        <v>1455</v>
      </c>
    </row>
    <row r="636" spans="1:7">
      <c r="A636" s="131" t="s">
        <v>3335</v>
      </c>
      <c r="B636" s="132" t="s">
        <v>1985</v>
      </c>
      <c r="C636" s="131" t="s">
        <v>13</v>
      </c>
      <c r="D636" s="131" t="s">
        <v>86</v>
      </c>
      <c r="E636" s="133">
        <v>4.91</v>
      </c>
      <c r="F636" s="134">
        <v>0.9</v>
      </c>
      <c r="G636" s="134">
        <f>E636*F636</f>
        <v>4.4190000000000005</v>
      </c>
    </row>
    <row r="637" spans="1:7">
      <c r="A637" s="131" t="s">
        <v>3336</v>
      </c>
      <c r="B637" s="132" t="s">
        <v>1987</v>
      </c>
      <c r="C637" s="131" t="s">
        <v>13</v>
      </c>
      <c r="D637" s="131" t="s">
        <v>86</v>
      </c>
      <c r="E637" s="133">
        <v>0.42199999999999999</v>
      </c>
      <c r="F637" s="134">
        <v>5.28</v>
      </c>
      <c r="G637" s="134">
        <f t="shared" ref="G637:G638" si="42">E637*F637</f>
        <v>2.2281599999999999</v>
      </c>
    </row>
    <row r="638" spans="1:7" ht="38.25">
      <c r="A638" s="131" t="s">
        <v>3337</v>
      </c>
      <c r="B638" s="132" t="s">
        <v>1983</v>
      </c>
      <c r="C638" s="131" t="s">
        <v>13</v>
      </c>
      <c r="D638" s="131" t="s">
        <v>14</v>
      </c>
      <c r="E638" s="133">
        <v>1.0552999999999999</v>
      </c>
      <c r="F638" s="134">
        <v>38.9</v>
      </c>
      <c r="G638" s="134">
        <f t="shared" si="42"/>
        <v>41.051169999999992</v>
      </c>
    </row>
    <row r="639" spans="1:7">
      <c r="A639" s="127"/>
      <c r="B639" s="128"/>
      <c r="C639" s="127"/>
      <c r="D639" s="129"/>
      <c r="E639" s="355" t="s">
        <v>3142</v>
      </c>
      <c r="F639" s="355"/>
      <c r="G639" s="135">
        <f>G638+G637+G636</f>
        <v>47.698329999999999</v>
      </c>
    </row>
    <row r="640" spans="1:7" ht="30">
      <c r="A640" s="359" t="s">
        <v>3143</v>
      </c>
      <c r="B640" s="359"/>
      <c r="C640" s="130" t="s">
        <v>4</v>
      </c>
      <c r="D640" s="130" t="s">
        <v>3125</v>
      </c>
      <c r="E640" s="130" t="s">
        <v>3126</v>
      </c>
      <c r="F640" s="130" t="s">
        <v>3127</v>
      </c>
      <c r="G640" s="130" t="s">
        <v>1455</v>
      </c>
    </row>
    <row r="641" spans="1:7" ht="25.5">
      <c r="A641" s="131" t="s">
        <v>3338</v>
      </c>
      <c r="B641" s="132" t="s">
        <v>1981</v>
      </c>
      <c r="C641" s="131" t="s">
        <v>13</v>
      </c>
      <c r="D641" s="131" t="s">
        <v>1499</v>
      </c>
      <c r="E641" s="133">
        <v>0.53390000000000004</v>
      </c>
      <c r="F641" s="134">
        <v>27.12</v>
      </c>
      <c r="G641" s="134">
        <f>F641*E641</f>
        <v>14.479368000000001</v>
      </c>
    </row>
    <row r="642" spans="1:7">
      <c r="A642" s="131" t="s">
        <v>3150</v>
      </c>
      <c r="B642" s="132" t="s">
        <v>1501</v>
      </c>
      <c r="C642" s="131" t="s">
        <v>13</v>
      </c>
      <c r="D642" s="131" t="s">
        <v>1499</v>
      </c>
      <c r="E642" s="133">
        <v>0.26800000000000002</v>
      </c>
      <c r="F642" s="134">
        <v>21.78</v>
      </c>
      <c r="G642" s="134">
        <f>F642*E642</f>
        <v>5.8370400000000009</v>
      </c>
    </row>
    <row r="643" spans="1:7">
      <c r="A643" s="127"/>
      <c r="B643" s="128"/>
      <c r="C643" s="127"/>
      <c r="D643" s="129"/>
      <c r="E643" s="355" t="s">
        <v>3152</v>
      </c>
      <c r="F643" s="355"/>
      <c r="G643" s="135">
        <f>G642+G641</f>
        <v>20.316408000000003</v>
      </c>
    </row>
    <row r="644" spans="1:7">
      <c r="A644" s="127"/>
      <c r="B644" s="128"/>
      <c r="C644" s="127"/>
      <c r="D644" s="129"/>
      <c r="E644" s="356" t="s">
        <v>3157</v>
      </c>
      <c r="F644" s="356"/>
      <c r="G644" s="136">
        <f>G643+G639</f>
        <v>68.014737999999994</v>
      </c>
    </row>
    <row r="645" spans="1:7">
      <c r="A645" s="127"/>
      <c r="B645" s="128"/>
      <c r="C645" s="357"/>
      <c r="D645" s="357"/>
      <c r="E645" s="129"/>
      <c r="F645" s="129"/>
      <c r="G645" s="129"/>
    </row>
    <row r="646" spans="1:7">
      <c r="A646" s="358" t="s">
        <v>3341</v>
      </c>
      <c r="B646" s="358"/>
      <c r="C646" s="358"/>
      <c r="D646" s="358"/>
      <c r="E646" s="358"/>
      <c r="F646" s="358"/>
      <c r="G646" s="358"/>
    </row>
    <row r="647" spans="1:7" ht="30">
      <c r="A647" s="359" t="s">
        <v>1505</v>
      </c>
      <c r="B647" s="359"/>
      <c r="C647" s="130" t="s">
        <v>4</v>
      </c>
      <c r="D647" s="130" t="s">
        <v>3125</v>
      </c>
      <c r="E647" s="130" t="s">
        <v>3126</v>
      </c>
      <c r="F647" s="130" t="s">
        <v>3127</v>
      </c>
      <c r="G647" s="130" t="s">
        <v>1455</v>
      </c>
    </row>
    <row r="648" spans="1:7">
      <c r="A648" s="131" t="s">
        <v>3335</v>
      </c>
      <c r="B648" s="132" t="s">
        <v>1985</v>
      </c>
      <c r="C648" s="131" t="s">
        <v>13</v>
      </c>
      <c r="D648" s="131" t="s">
        <v>86</v>
      </c>
      <c r="E648" s="133">
        <v>4.91</v>
      </c>
      <c r="F648" s="134">
        <v>0.9</v>
      </c>
      <c r="G648" s="134">
        <f>F648*E648</f>
        <v>4.4190000000000005</v>
      </c>
    </row>
    <row r="649" spans="1:7">
      <c r="A649" s="131" t="s">
        <v>3336</v>
      </c>
      <c r="B649" s="132" t="s">
        <v>1987</v>
      </c>
      <c r="C649" s="131" t="s">
        <v>13</v>
      </c>
      <c r="D649" s="131" t="s">
        <v>86</v>
      </c>
      <c r="E649" s="133">
        <v>0.42199999999999999</v>
      </c>
      <c r="F649" s="134">
        <v>5.28</v>
      </c>
      <c r="G649" s="134">
        <f>F649*E649</f>
        <v>2.2281599999999999</v>
      </c>
    </row>
    <row r="650" spans="1:7" ht="38.25">
      <c r="A650" s="131" t="s">
        <v>3337</v>
      </c>
      <c r="B650" s="132" t="s">
        <v>1983</v>
      </c>
      <c r="C650" s="131" t="s">
        <v>13</v>
      </c>
      <c r="D650" s="131" t="s">
        <v>14</v>
      </c>
      <c r="E650" s="133">
        <v>1.0552999999999999</v>
      </c>
      <c r="F650" s="134">
        <v>38.9</v>
      </c>
      <c r="G650" s="134">
        <f>F650*E650</f>
        <v>41.051169999999992</v>
      </c>
    </row>
    <row r="651" spans="1:7">
      <c r="A651" s="127"/>
      <c r="B651" s="128"/>
      <c r="C651" s="127"/>
      <c r="D651" s="129"/>
      <c r="E651" s="355" t="s">
        <v>3142</v>
      </c>
      <c r="F651" s="355"/>
      <c r="G651" s="135">
        <f>G650+G649+G648</f>
        <v>47.698329999999999</v>
      </c>
    </row>
    <row r="652" spans="1:7" ht="30">
      <c r="A652" s="359" t="s">
        <v>3143</v>
      </c>
      <c r="B652" s="359"/>
      <c r="C652" s="130" t="s">
        <v>4</v>
      </c>
      <c r="D652" s="130" t="s">
        <v>3125</v>
      </c>
      <c r="E652" s="130" t="s">
        <v>3126</v>
      </c>
      <c r="F652" s="130" t="s">
        <v>3127</v>
      </c>
      <c r="G652" s="130" t="s">
        <v>1455</v>
      </c>
    </row>
    <row r="653" spans="1:7" ht="25.5">
      <c r="A653" s="131" t="s">
        <v>3338</v>
      </c>
      <c r="B653" s="132" t="s">
        <v>1981</v>
      </c>
      <c r="C653" s="131" t="s">
        <v>13</v>
      </c>
      <c r="D653" s="131" t="s">
        <v>1499</v>
      </c>
      <c r="E653" s="133">
        <v>0.53390000000000004</v>
      </c>
      <c r="F653" s="134">
        <v>27.12</v>
      </c>
      <c r="G653" s="134">
        <f>F653*E653</f>
        <v>14.479368000000001</v>
      </c>
    </row>
    <row r="654" spans="1:7">
      <c r="A654" s="131" t="s">
        <v>3150</v>
      </c>
      <c r="B654" s="132" t="s">
        <v>1501</v>
      </c>
      <c r="C654" s="131" t="s">
        <v>13</v>
      </c>
      <c r="D654" s="131" t="s">
        <v>1499</v>
      </c>
      <c r="E654" s="133">
        <v>0.26800000000000002</v>
      </c>
      <c r="F654" s="134">
        <v>21.78</v>
      </c>
      <c r="G654" s="134">
        <f>F654*E654</f>
        <v>5.8370400000000009</v>
      </c>
    </row>
    <row r="655" spans="1:7">
      <c r="A655" s="127"/>
      <c r="B655" s="128"/>
      <c r="C655" s="127"/>
      <c r="D655" s="129"/>
      <c r="E655" s="355" t="s">
        <v>3152</v>
      </c>
      <c r="F655" s="355"/>
      <c r="G655" s="135">
        <f>G654+G653</f>
        <v>20.316408000000003</v>
      </c>
    </row>
    <row r="656" spans="1:7">
      <c r="A656" s="127"/>
      <c r="B656" s="128"/>
      <c r="C656" s="127"/>
      <c r="D656" s="129"/>
      <c r="E656" s="356" t="s">
        <v>3157</v>
      </c>
      <c r="F656" s="356"/>
      <c r="G656" s="136">
        <f>G655+G651</f>
        <v>68.014737999999994</v>
      </c>
    </row>
    <row r="657" spans="1:8">
      <c r="A657" s="127"/>
      <c r="B657" s="128"/>
      <c r="C657" s="357"/>
      <c r="D657" s="357"/>
      <c r="E657" s="129"/>
      <c r="F657" s="129"/>
      <c r="G657" s="129"/>
    </row>
    <row r="658" spans="1:8">
      <c r="A658" s="358" t="s">
        <v>3342</v>
      </c>
      <c r="B658" s="358"/>
      <c r="C658" s="358"/>
      <c r="D658" s="358"/>
      <c r="E658" s="358"/>
      <c r="F658" s="358"/>
      <c r="G658" s="358"/>
    </row>
    <row r="659" spans="1:8" ht="30">
      <c r="A659" s="359" t="s">
        <v>1505</v>
      </c>
      <c r="B659" s="359"/>
      <c r="C659" s="130" t="s">
        <v>4</v>
      </c>
      <c r="D659" s="130" t="s">
        <v>3125</v>
      </c>
      <c r="E659" s="130" t="s">
        <v>3126</v>
      </c>
      <c r="F659" s="130" t="s">
        <v>3127</v>
      </c>
      <c r="G659" s="130" t="s">
        <v>1455</v>
      </c>
    </row>
    <row r="660" spans="1:8">
      <c r="A660" s="131" t="s">
        <v>3343</v>
      </c>
      <c r="B660" s="132" t="s">
        <v>3344</v>
      </c>
      <c r="C660" s="131" t="s">
        <v>13</v>
      </c>
      <c r="D660" s="131" t="s">
        <v>86</v>
      </c>
      <c r="E660" s="133">
        <v>4.0300000000000002E-2</v>
      </c>
      <c r="F660" s="134">
        <v>36.799999999999997</v>
      </c>
      <c r="G660" s="134">
        <f>E660*F660</f>
        <v>1.4830399999999999</v>
      </c>
    </row>
    <row r="661" spans="1:8" ht="25.5">
      <c r="A661" s="131" t="s">
        <v>3345</v>
      </c>
      <c r="B661" s="132" t="s">
        <v>3346</v>
      </c>
      <c r="C661" s="131" t="s">
        <v>13</v>
      </c>
      <c r="D661" s="131" t="s">
        <v>29</v>
      </c>
      <c r="E661" s="133">
        <v>1.0349999999999999</v>
      </c>
      <c r="F661" s="134">
        <v>18.05</v>
      </c>
      <c r="G661" s="134">
        <f>E661*F661</f>
        <v>18.681750000000001</v>
      </c>
    </row>
    <row r="662" spans="1:8">
      <c r="A662" s="127"/>
      <c r="B662" s="128"/>
      <c r="C662" s="127"/>
      <c r="D662" s="129"/>
      <c r="E662" s="355" t="s">
        <v>3142</v>
      </c>
      <c r="F662" s="355"/>
      <c r="G662" s="135">
        <f>G661+G660</f>
        <v>20.16479</v>
      </c>
    </row>
    <row r="663" spans="1:8" ht="30">
      <c r="A663" s="359" t="s">
        <v>3143</v>
      </c>
      <c r="B663" s="359"/>
      <c r="C663" s="130" t="s">
        <v>4</v>
      </c>
      <c r="D663" s="130" t="s">
        <v>3125</v>
      </c>
      <c r="E663" s="130" t="s">
        <v>3126</v>
      </c>
      <c r="F663" s="130" t="s">
        <v>3127</v>
      </c>
      <c r="G663" s="130" t="s">
        <v>1455</v>
      </c>
    </row>
    <row r="664" spans="1:8" ht="25.5">
      <c r="A664" s="131" t="s">
        <v>3312</v>
      </c>
      <c r="B664" s="132" t="s">
        <v>1497</v>
      </c>
      <c r="C664" s="131" t="s">
        <v>13</v>
      </c>
      <c r="D664" s="131" t="s">
        <v>1499</v>
      </c>
      <c r="E664" s="133">
        <v>0.36320000000000002</v>
      </c>
      <c r="F664" s="134">
        <v>26.91</v>
      </c>
      <c r="G664" s="134">
        <f>F664*E664</f>
        <v>9.7737120000000015</v>
      </c>
    </row>
    <row r="665" spans="1:8">
      <c r="A665" s="131" t="s">
        <v>3150</v>
      </c>
      <c r="B665" s="132" t="s">
        <v>1501</v>
      </c>
      <c r="C665" s="131" t="s">
        <v>13</v>
      </c>
      <c r="D665" s="131" t="s">
        <v>1499</v>
      </c>
      <c r="E665" s="133">
        <v>0.1512</v>
      </c>
      <c r="F665" s="134">
        <v>21.78</v>
      </c>
      <c r="G665" s="134">
        <f>F665*E665</f>
        <v>3.2931360000000001</v>
      </c>
    </row>
    <row r="666" spans="1:8">
      <c r="A666" s="127"/>
      <c r="B666" s="128"/>
      <c r="C666" s="127"/>
      <c r="D666" s="129"/>
      <c r="E666" s="355" t="s">
        <v>3152</v>
      </c>
      <c r="F666" s="355"/>
      <c r="G666" s="135">
        <f>G665+G664</f>
        <v>13.066848000000002</v>
      </c>
    </row>
    <row r="667" spans="1:8">
      <c r="A667" s="127"/>
      <c r="B667" s="128"/>
      <c r="C667" s="127"/>
      <c r="D667" s="129"/>
      <c r="E667" s="356" t="s">
        <v>3157</v>
      </c>
      <c r="F667" s="356"/>
      <c r="G667" s="136">
        <f>G666+G662</f>
        <v>33.231638000000004</v>
      </c>
      <c r="H667">
        <v>33.229999999999997</v>
      </c>
    </row>
    <row r="668" spans="1:8">
      <c r="A668" s="127"/>
      <c r="B668" s="128"/>
      <c r="C668" s="357"/>
      <c r="D668" s="357"/>
      <c r="E668" s="129"/>
      <c r="F668" s="129"/>
      <c r="G668" s="129"/>
    </row>
    <row r="669" spans="1:8">
      <c r="A669" s="358" t="s">
        <v>3347</v>
      </c>
      <c r="B669" s="358"/>
      <c r="C669" s="358"/>
      <c r="D669" s="358"/>
      <c r="E669" s="358"/>
      <c r="F669" s="358"/>
      <c r="G669" s="358"/>
    </row>
    <row r="670" spans="1:8" ht="30">
      <c r="A670" s="359" t="s">
        <v>1505</v>
      </c>
      <c r="B670" s="359"/>
      <c r="C670" s="130" t="s">
        <v>4</v>
      </c>
      <c r="D670" s="130" t="s">
        <v>3125</v>
      </c>
      <c r="E670" s="130" t="s">
        <v>3126</v>
      </c>
      <c r="F670" s="130" t="s">
        <v>3127</v>
      </c>
      <c r="G670" s="130" t="s">
        <v>1455</v>
      </c>
    </row>
    <row r="671" spans="1:8" ht="51">
      <c r="A671" s="131" t="s">
        <v>3348</v>
      </c>
      <c r="B671" s="132" t="s">
        <v>467</v>
      </c>
      <c r="C671" s="131" t="s">
        <v>13</v>
      </c>
      <c r="D671" s="131" t="s">
        <v>14</v>
      </c>
      <c r="E671" s="133">
        <v>1</v>
      </c>
      <c r="F671" s="134">
        <v>123.23</v>
      </c>
      <c r="G671" s="134">
        <f>F671*E671</f>
        <v>123.23</v>
      </c>
    </row>
    <row r="672" spans="1:8">
      <c r="A672" s="127"/>
      <c r="B672" s="128"/>
      <c r="C672" s="127"/>
      <c r="D672" s="129"/>
      <c r="E672" s="355" t="s">
        <v>3142</v>
      </c>
      <c r="F672" s="355"/>
      <c r="G672" s="135">
        <f>G671</f>
        <v>123.23</v>
      </c>
    </row>
    <row r="673" spans="1:8" ht="30">
      <c r="A673" s="359" t="s">
        <v>3143</v>
      </c>
      <c r="B673" s="359"/>
      <c r="C673" s="130" t="s">
        <v>4</v>
      </c>
      <c r="D673" s="130" t="s">
        <v>3125</v>
      </c>
      <c r="E673" s="130" t="s">
        <v>3126</v>
      </c>
      <c r="F673" s="130" t="s">
        <v>3127</v>
      </c>
      <c r="G673" s="130" t="s">
        <v>1455</v>
      </c>
    </row>
    <row r="674" spans="1:8" ht="25.5">
      <c r="A674" s="131" t="s">
        <v>3349</v>
      </c>
      <c r="B674" s="132" t="s">
        <v>1820</v>
      </c>
      <c r="C674" s="131" t="s">
        <v>13</v>
      </c>
      <c r="D674" s="131" t="s">
        <v>1499</v>
      </c>
      <c r="E674" s="133">
        <v>0.47860000000000003</v>
      </c>
      <c r="F674" s="134">
        <v>23.71</v>
      </c>
      <c r="G674" s="134">
        <f>E674*F674</f>
        <v>11.347606000000001</v>
      </c>
    </row>
    <row r="675" spans="1:8">
      <c r="A675" s="131" t="s">
        <v>3150</v>
      </c>
      <c r="B675" s="132" t="s">
        <v>1501</v>
      </c>
      <c r="C675" s="131" t="s">
        <v>13</v>
      </c>
      <c r="D675" s="131" t="s">
        <v>1499</v>
      </c>
      <c r="E675" s="133">
        <v>0.4783</v>
      </c>
      <c r="F675" s="134">
        <v>21.78</v>
      </c>
      <c r="G675" s="134">
        <f>E675*F675</f>
        <v>10.417374000000001</v>
      </c>
    </row>
    <row r="676" spans="1:8">
      <c r="A676" s="127"/>
      <c r="B676" s="128"/>
      <c r="C676" s="127"/>
      <c r="D676" s="129"/>
      <c r="E676" s="355" t="s">
        <v>3152</v>
      </c>
      <c r="F676" s="355"/>
      <c r="G676" s="135">
        <f>G675+G674</f>
        <v>21.764980000000001</v>
      </c>
    </row>
    <row r="677" spans="1:8">
      <c r="A677" s="127"/>
      <c r="B677" s="128"/>
      <c r="C677" s="127"/>
      <c r="D677" s="129"/>
      <c r="E677" s="356" t="s">
        <v>3157</v>
      </c>
      <c r="F677" s="356"/>
      <c r="G677" s="136">
        <f>G676+G672</f>
        <v>144.99498</v>
      </c>
      <c r="H677">
        <v>144.99</v>
      </c>
    </row>
    <row r="678" spans="1:8">
      <c r="A678" s="127"/>
      <c r="B678" s="128"/>
      <c r="C678" s="357"/>
      <c r="D678" s="357"/>
      <c r="E678" s="129"/>
      <c r="F678" s="129"/>
      <c r="G678" s="129"/>
    </row>
    <row r="679" spans="1:8">
      <c r="A679" s="358" t="s">
        <v>3350</v>
      </c>
      <c r="B679" s="358"/>
      <c r="C679" s="358"/>
      <c r="D679" s="358"/>
      <c r="E679" s="358"/>
      <c r="F679" s="358"/>
      <c r="G679" s="358"/>
    </row>
    <row r="680" spans="1:8" ht="30">
      <c r="A680" s="359" t="s">
        <v>1505</v>
      </c>
      <c r="B680" s="359"/>
      <c r="C680" s="130" t="s">
        <v>4</v>
      </c>
      <c r="D680" s="130" t="s">
        <v>3125</v>
      </c>
      <c r="E680" s="130" t="s">
        <v>3126</v>
      </c>
      <c r="F680" s="130" t="s">
        <v>3127</v>
      </c>
      <c r="G680" s="130" t="s">
        <v>1455</v>
      </c>
    </row>
    <row r="681" spans="1:8" ht="25.5">
      <c r="A681" s="131" t="s">
        <v>3351</v>
      </c>
      <c r="B681" s="132" t="s">
        <v>3352</v>
      </c>
      <c r="C681" s="131" t="s">
        <v>13</v>
      </c>
      <c r="D681" s="131" t="s">
        <v>1599</v>
      </c>
      <c r="E681" s="133">
        <v>0.21</v>
      </c>
      <c r="F681" s="134">
        <v>16.12</v>
      </c>
      <c r="G681" s="134">
        <f>F681*E681</f>
        <v>3.3852000000000002</v>
      </c>
    </row>
    <row r="682" spans="1:8">
      <c r="A682" s="131" t="s">
        <v>3353</v>
      </c>
      <c r="B682" s="132" t="s">
        <v>2005</v>
      </c>
      <c r="C682" s="131" t="s">
        <v>13</v>
      </c>
      <c r="D682" s="131" t="s">
        <v>86</v>
      </c>
      <c r="E682" s="133">
        <v>0.5</v>
      </c>
      <c r="F682" s="134">
        <v>1.1000000000000001</v>
      </c>
      <c r="G682" s="134">
        <f>F682*E682</f>
        <v>0.55000000000000004</v>
      </c>
    </row>
    <row r="683" spans="1:8">
      <c r="A683" s="127"/>
      <c r="B683" s="128"/>
      <c r="C683" s="127"/>
      <c r="D683" s="129"/>
      <c r="E683" s="355" t="s">
        <v>3142</v>
      </c>
      <c r="F683" s="355"/>
      <c r="G683" s="135">
        <f>G682+G681</f>
        <v>3.9352</v>
      </c>
    </row>
    <row r="684" spans="1:8" ht="30">
      <c r="A684" s="359" t="s">
        <v>3143</v>
      </c>
      <c r="B684" s="359"/>
      <c r="C684" s="130" t="s">
        <v>4</v>
      </c>
      <c r="D684" s="130" t="s">
        <v>3125</v>
      </c>
      <c r="E684" s="130" t="s">
        <v>3126</v>
      </c>
      <c r="F684" s="130" t="s">
        <v>3127</v>
      </c>
      <c r="G684" s="130" t="s">
        <v>1455</v>
      </c>
    </row>
    <row r="685" spans="1:8">
      <c r="A685" s="131" t="s">
        <v>3148</v>
      </c>
      <c r="B685" s="132" t="s">
        <v>1629</v>
      </c>
      <c r="C685" s="131" t="s">
        <v>13</v>
      </c>
      <c r="D685" s="131" t="s">
        <v>1499</v>
      </c>
      <c r="E685" s="133">
        <v>0.24349999999999999</v>
      </c>
      <c r="F685" s="134">
        <v>27.26</v>
      </c>
      <c r="G685" s="134">
        <f>F685*E685</f>
        <v>6.63781</v>
      </c>
    </row>
    <row r="686" spans="1:8">
      <c r="A686" s="131" t="s">
        <v>3150</v>
      </c>
      <c r="B686" s="132" t="s">
        <v>1501</v>
      </c>
      <c r="C686" s="131" t="s">
        <v>13</v>
      </c>
      <c r="D686" s="131" t="s">
        <v>1499</v>
      </c>
      <c r="E686" s="133">
        <v>0.1235</v>
      </c>
      <c r="F686" s="134">
        <v>21.78</v>
      </c>
      <c r="G686" s="134">
        <f>F686*E686</f>
        <v>2.6898300000000002</v>
      </c>
    </row>
    <row r="687" spans="1:8">
      <c r="A687" s="127"/>
      <c r="B687" s="128"/>
      <c r="C687" s="127"/>
      <c r="D687" s="129"/>
      <c r="E687" s="355" t="s">
        <v>3152</v>
      </c>
      <c r="F687" s="355"/>
      <c r="G687" s="135">
        <f>G686+G685</f>
        <v>9.3276400000000006</v>
      </c>
    </row>
    <row r="688" spans="1:8" ht="30">
      <c r="A688" s="359" t="s">
        <v>3153</v>
      </c>
      <c r="B688" s="359"/>
      <c r="C688" s="130" t="s">
        <v>4</v>
      </c>
      <c r="D688" s="130" t="s">
        <v>3125</v>
      </c>
      <c r="E688" s="130" t="s">
        <v>3126</v>
      </c>
      <c r="F688" s="130" t="s">
        <v>3127</v>
      </c>
      <c r="G688" s="130" t="s">
        <v>1455</v>
      </c>
    </row>
    <row r="689" spans="1:8" ht="38.25">
      <c r="A689" s="131" t="s">
        <v>3354</v>
      </c>
      <c r="B689" s="132" t="s">
        <v>2011</v>
      </c>
      <c r="C689" s="131" t="s">
        <v>13</v>
      </c>
      <c r="D689" s="131" t="s">
        <v>53</v>
      </c>
      <c r="E689" s="133">
        <v>4.3099999999999999E-2</v>
      </c>
      <c r="F689" s="134">
        <v>747.29</v>
      </c>
      <c r="G689" s="134">
        <f>F689*E689</f>
        <v>32.208199</v>
      </c>
    </row>
    <row r="690" spans="1:8">
      <c r="A690" s="127"/>
      <c r="B690" s="128"/>
      <c r="C690" s="127"/>
      <c r="D690" s="129"/>
      <c r="E690" s="355" t="s">
        <v>3156</v>
      </c>
      <c r="F690" s="355"/>
      <c r="G690" s="135">
        <f>G689</f>
        <v>32.208199</v>
      </c>
    </row>
    <row r="691" spans="1:8">
      <c r="A691" s="127"/>
      <c r="B691" s="128"/>
      <c r="C691" s="127"/>
      <c r="D691" s="129"/>
      <c r="E691" s="356" t="s">
        <v>3157</v>
      </c>
      <c r="F691" s="356"/>
      <c r="G691" s="136">
        <f>G690+G687+G683</f>
        <v>45.471039000000005</v>
      </c>
      <c r="H691">
        <v>45.47</v>
      </c>
    </row>
    <row r="692" spans="1:8">
      <c r="A692" s="127"/>
      <c r="B692" s="128"/>
      <c r="C692" s="357"/>
      <c r="D692" s="357"/>
      <c r="E692" s="129"/>
      <c r="F692" s="129"/>
      <c r="G692" s="129"/>
    </row>
    <row r="693" spans="1:8">
      <c r="A693" s="358" t="s">
        <v>3355</v>
      </c>
      <c r="B693" s="358"/>
      <c r="C693" s="358"/>
      <c r="D693" s="358"/>
      <c r="E693" s="358"/>
      <c r="F693" s="358"/>
      <c r="G693" s="358"/>
    </row>
    <row r="694" spans="1:8" ht="30">
      <c r="A694" s="359" t="s">
        <v>1505</v>
      </c>
      <c r="B694" s="359"/>
      <c r="C694" s="130" t="s">
        <v>4</v>
      </c>
      <c r="D694" s="130" t="s">
        <v>3125</v>
      </c>
      <c r="E694" s="130" t="s">
        <v>3126</v>
      </c>
      <c r="F694" s="130" t="s">
        <v>3127</v>
      </c>
      <c r="G694" s="130" t="s">
        <v>1455</v>
      </c>
    </row>
    <row r="695" spans="1:8">
      <c r="A695" s="131" t="s">
        <v>3356</v>
      </c>
      <c r="B695" s="132" t="s">
        <v>2025</v>
      </c>
      <c r="C695" s="131" t="s">
        <v>13</v>
      </c>
      <c r="D695" s="131" t="s">
        <v>86</v>
      </c>
      <c r="E695" s="133">
        <v>9.5000000000000001E-2</v>
      </c>
      <c r="F695" s="134">
        <v>166.92</v>
      </c>
      <c r="G695" s="134">
        <f>F695*E695</f>
        <v>15.857399999999998</v>
      </c>
    </row>
    <row r="696" spans="1:8" ht="25.5">
      <c r="A696" s="131" t="s">
        <v>3357</v>
      </c>
      <c r="B696" s="132" t="s">
        <v>3358</v>
      </c>
      <c r="C696" s="131" t="s">
        <v>13</v>
      </c>
      <c r="D696" s="131" t="s">
        <v>14</v>
      </c>
      <c r="E696" s="133">
        <v>1.1100000000000001</v>
      </c>
      <c r="F696" s="134">
        <v>166.92</v>
      </c>
      <c r="G696" s="134">
        <f>F696*E696</f>
        <v>185.28120000000001</v>
      </c>
    </row>
    <row r="697" spans="1:8">
      <c r="A697" s="127"/>
      <c r="B697" s="128"/>
      <c r="C697" s="127"/>
      <c r="D697" s="129"/>
      <c r="E697" s="355" t="s">
        <v>3142</v>
      </c>
      <c r="F697" s="355"/>
      <c r="G697" s="135">
        <f>G696+G695</f>
        <v>201.1386</v>
      </c>
    </row>
    <row r="698" spans="1:8" ht="30">
      <c r="A698" s="359" t="s">
        <v>3143</v>
      </c>
      <c r="B698" s="359"/>
      <c r="C698" s="130" t="s">
        <v>4</v>
      </c>
      <c r="D698" s="130" t="s">
        <v>3125</v>
      </c>
      <c r="E698" s="130" t="s">
        <v>3126</v>
      </c>
      <c r="F698" s="130" t="s">
        <v>3127</v>
      </c>
      <c r="G698" s="130" t="s">
        <v>1455</v>
      </c>
    </row>
    <row r="699" spans="1:8">
      <c r="A699" s="131" t="s">
        <v>3148</v>
      </c>
      <c r="B699" s="132" t="s">
        <v>1629</v>
      </c>
      <c r="C699" s="131" t="s">
        <v>13</v>
      </c>
      <c r="D699" s="131" t="s">
        <v>1499</v>
      </c>
      <c r="E699" s="133">
        <v>0.17100000000000001</v>
      </c>
      <c r="F699" s="134">
        <v>27.26</v>
      </c>
      <c r="G699" s="134">
        <f>F699*E699</f>
        <v>4.6614600000000008</v>
      </c>
    </row>
    <row r="700" spans="1:8">
      <c r="A700" s="131" t="s">
        <v>3150</v>
      </c>
      <c r="B700" s="132" t="s">
        <v>1501</v>
      </c>
      <c r="C700" s="131" t="s">
        <v>13</v>
      </c>
      <c r="D700" s="131" t="s">
        <v>1499</v>
      </c>
      <c r="E700" s="133">
        <v>8.5000000000000006E-2</v>
      </c>
      <c r="F700" s="134">
        <v>21.78</v>
      </c>
      <c r="G700" s="134">
        <f>F700*E700</f>
        <v>1.8513000000000002</v>
      </c>
    </row>
    <row r="701" spans="1:8">
      <c r="A701" s="127"/>
      <c r="B701" s="128"/>
      <c r="C701" s="127"/>
      <c r="D701" s="129"/>
      <c r="E701" s="355" t="s">
        <v>3152</v>
      </c>
      <c r="F701" s="355"/>
      <c r="G701" s="135">
        <f>G700+G699</f>
        <v>6.512760000000001</v>
      </c>
    </row>
    <row r="702" spans="1:8">
      <c r="A702" s="127"/>
      <c r="B702" s="128"/>
      <c r="C702" s="127"/>
      <c r="D702" s="129"/>
      <c r="E702" s="356" t="s">
        <v>3157</v>
      </c>
      <c r="F702" s="356"/>
      <c r="G702" s="136">
        <f>G701+G697</f>
        <v>207.65136000000001</v>
      </c>
      <c r="H702">
        <v>207.65</v>
      </c>
    </row>
    <row r="703" spans="1:8">
      <c r="A703" s="127"/>
      <c r="B703" s="128"/>
      <c r="C703" s="357"/>
      <c r="D703" s="357"/>
      <c r="E703" s="129"/>
      <c r="F703" s="129"/>
      <c r="G703" s="129"/>
    </row>
    <row r="704" spans="1:8">
      <c r="A704" s="358" t="s">
        <v>3359</v>
      </c>
      <c r="B704" s="358"/>
      <c r="C704" s="358"/>
      <c r="D704" s="358"/>
      <c r="E704" s="358"/>
      <c r="F704" s="358"/>
      <c r="G704" s="358"/>
    </row>
    <row r="705" spans="1:8" ht="30">
      <c r="A705" s="359" t="s">
        <v>1505</v>
      </c>
      <c r="B705" s="359"/>
      <c r="C705" s="130" t="s">
        <v>4</v>
      </c>
      <c r="D705" s="130" t="s">
        <v>3125</v>
      </c>
      <c r="E705" s="130" t="s">
        <v>3126</v>
      </c>
      <c r="F705" s="130" t="s">
        <v>3127</v>
      </c>
      <c r="G705" s="130" t="s">
        <v>1455</v>
      </c>
    </row>
    <row r="706" spans="1:8">
      <c r="A706" s="131" t="s">
        <v>3353</v>
      </c>
      <c r="B706" s="132" t="s">
        <v>2005</v>
      </c>
      <c r="C706" s="131" t="s">
        <v>13</v>
      </c>
      <c r="D706" s="131" t="s">
        <v>86</v>
      </c>
      <c r="E706" s="133">
        <v>0.02</v>
      </c>
      <c r="F706" s="134">
        <v>1.1000000000000001</v>
      </c>
      <c r="G706" s="134">
        <f>F706*E706</f>
        <v>2.2000000000000002E-2</v>
      </c>
    </row>
    <row r="707" spans="1:8">
      <c r="A707" s="131" t="s">
        <v>3343</v>
      </c>
      <c r="B707" s="132" t="s">
        <v>3344</v>
      </c>
      <c r="C707" s="131" t="s">
        <v>13</v>
      </c>
      <c r="D707" s="131" t="s">
        <v>86</v>
      </c>
      <c r="E707" s="133">
        <v>0.1</v>
      </c>
      <c r="F707" s="134">
        <v>36.799999999999997</v>
      </c>
      <c r="G707" s="134">
        <f>F707*E707</f>
        <v>3.6799999999999997</v>
      </c>
    </row>
    <row r="708" spans="1:8">
      <c r="A708" s="127"/>
      <c r="B708" s="128"/>
      <c r="C708" s="127"/>
      <c r="D708" s="129"/>
      <c r="E708" s="355" t="s">
        <v>3142</v>
      </c>
      <c r="F708" s="355"/>
      <c r="G708" s="135">
        <f>G707+G706</f>
        <v>3.7019999999999995</v>
      </c>
    </row>
    <row r="709" spans="1:8" ht="30">
      <c r="A709" s="359" t="s">
        <v>3278</v>
      </c>
      <c r="B709" s="359"/>
      <c r="C709" s="130" t="s">
        <v>4</v>
      </c>
      <c r="D709" s="130" t="s">
        <v>3125</v>
      </c>
      <c r="E709" s="130" t="s">
        <v>3126</v>
      </c>
      <c r="F709" s="130" t="s">
        <v>3127</v>
      </c>
      <c r="G709" s="130" t="s">
        <v>1455</v>
      </c>
    </row>
    <row r="710" spans="1:8">
      <c r="A710" s="131" t="s">
        <v>3360</v>
      </c>
      <c r="B710" s="132" t="s">
        <v>3361</v>
      </c>
      <c r="C710" s="131" t="s">
        <v>13</v>
      </c>
      <c r="D710" s="131" t="s">
        <v>1499</v>
      </c>
      <c r="E710" s="133">
        <v>8.8999999999999996E-2</v>
      </c>
      <c r="F710" s="134">
        <v>13.66</v>
      </c>
      <c r="G710" s="134">
        <f>F710*E710</f>
        <v>1.21574</v>
      </c>
    </row>
    <row r="711" spans="1:8">
      <c r="A711" s="127"/>
      <c r="B711" s="128"/>
      <c r="C711" s="127"/>
      <c r="D711" s="129"/>
      <c r="E711" s="355" t="s">
        <v>3281</v>
      </c>
      <c r="F711" s="355"/>
      <c r="G711" s="135">
        <f>G710</f>
        <v>1.21574</v>
      </c>
    </row>
    <row r="712" spans="1:8">
      <c r="A712" s="127"/>
      <c r="B712" s="128"/>
      <c r="C712" s="127"/>
      <c r="D712" s="129"/>
      <c r="E712" s="356" t="s">
        <v>3157</v>
      </c>
      <c r="F712" s="356"/>
      <c r="G712" s="136">
        <f>G711+G708</f>
        <v>4.9177399999999993</v>
      </c>
      <c r="H712">
        <v>4.92</v>
      </c>
    </row>
    <row r="713" spans="1:8">
      <c r="A713" s="127"/>
      <c r="B713" s="128"/>
      <c r="C713" s="357"/>
      <c r="D713" s="357"/>
      <c r="E713" s="129"/>
      <c r="F713" s="129"/>
      <c r="G713" s="129"/>
    </row>
    <row r="714" spans="1:8">
      <c r="A714" s="358" t="s">
        <v>3362</v>
      </c>
      <c r="B714" s="358"/>
      <c r="C714" s="358"/>
      <c r="D714" s="358"/>
      <c r="E714" s="358"/>
      <c r="F714" s="358"/>
      <c r="G714" s="358"/>
    </row>
    <row r="715" spans="1:8" ht="30">
      <c r="A715" s="359" t="s">
        <v>1505</v>
      </c>
      <c r="B715" s="359"/>
      <c r="C715" s="130" t="s">
        <v>4</v>
      </c>
      <c r="D715" s="130" t="s">
        <v>3125</v>
      </c>
      <c r="E715" s="130" t="s">
        <v>3126</v>
      </c>
      <c r="F715" s="130" t="s">
        <v>3127</v>
      </c>
      <c r="G715" s="130" t="s">
        <v>1455</v>
      </c>
    </row>
    <row r="716" spans="1:8">
      <c r="A716" s="131" t="s">
        <v>3363</v>
      </c>
      <c r="B716" s="132" t="s">
        <v>2033</v>
      </c>
      <c r="C716" s="131" t="s">
        <v>13</v>
      </c>
      <c r="D716" s="131" t="s">
        <v>86</v>
      </c>
      <c r="E716" s="133">
        <v>1.29</v>
      </c>
      <c r="F716" s="134">
        <v>2.76</v>
      </c>
      <c r="G716" s="134">
        <f>F716*E716</f>
        <v>3.5604</v>
      </c>
    </row>
    <row r="717" spans="1:8" ht="38.25">
      <c r="A717" s="131" t="s">
        <v>3364</v>
      </c>
      <c r="B717" s="132" t="s">
        <v>2031</v>
      </c>
      <c r="C717" s="131" t="s">
        <v>13</v>
      </c>
      <c r="D717" s="131" t="s">
        <v>29</v>
      </c>
      <c r="E717" s="133">
        <v>1</v>
      </c>
      <c r="F717" s="134">
        <v>101.13</v>
      </c>
      <c r="G717" s="134">
        <f>F717*E717</f>
        <v>101.13</v>
      </c>
    </row>
    <row r="718" spans="1:8">
      <c r="A718" s="127"/>
      <c r="B718" s="128"/>
      <c r="C718" s="127"/>
      <c r="D718" s="129"/>
      <c r="E718" s="355" t="s">
        <v>3142</v>
      </c>
      <c r="F718" s="355"/>
      <c r="G718" s="135">
        <f>G717+G716</f>
        <v>104.6904</v>
      </c>
    </row>
    <row r="719" spans="1:8" ht="30">
      <c r="A719" s="359" t="s">
        <v>3143</v>
      </c>
      <c r="B719" s="359"/>
      <c r="C719" s="130" t="s">
        <v>4</v>
      </c>
      <c r="D719" s="130" t="s">
        <v>3125</v>
      </c>
      <c r="E719" s="130" t="s">
        <v>3126</v>
      </c>
      <c r="F719" s="130" t="s">
        <v>3127</v>
      </c>
      <c r="G719" s="130" t="s">
        <v>1455</v>
      </c>
    </row>
    <row r="720" spans="1:8" ht="25.5">
      <c r="A720" s="131" t="s">
        <v>3365</v>
      </c>
      <c r="B720" s="132" t="s">
        <v>1902</v>
      </c>
      <c r="C720" s="131" t="s">
        <v>13</v>
      </c>
      <c r="D720" s="131" t="s">
        <v>1499</v>
      </c>
      <c r="E720" s="133">
        <v>0.54700000000000004</v>
      </c>
      <c r="F720" s="134">
        <v>28</v>
      </c>
      <c r="G720" s="134">
        <f>F720*E720</f>
        <v>15.316000000000001</v>
      </c>
    </row>
    <row r="721" spans="1:8">
      <c r="A721" s="131" t="s">
        <v>3150</v>
      </c>
      <c r="B721" s="132" t="s">
        <v>1501</v>
      </c>
      <c r="C721" s="131" t="s">
        <v>13</v>
      </c>
      <c r="D721" s="131" t="s">
        <v>1499</v>
      </c>
      <c r="E721" s="133">
        <v>0.27250000000000002</v>
      </c>
      <c r="F721" s="134">
        <v>21.78</v>
      </c>
      <c r="G721" s="134">
        <f>F721*E721</f>
        <v>5.9350500000000004</v>
      </c>
    </row>
    <row r="722" spans="1:8">
      <c r="A722" s="127"/>
      <c r="B722" s="128"/>
      <c r="C722" s="127"/>
      <c r="D722" s="129"/>
      <c r="E722" s="355" t="s">
        <v>3152</v>
      </c>
      <c r="F722" s="355"/>
      <c r="G722" s="135">
        <f>G721+G720</f>
        <v>21.251049999999999</v>
      </c>
    </row>
    <row r="723" spans="1:8">
      <c r="A723" s="127"/>
      <c r="B723" s="128"/>
      <c r="C723" s="127"/>
      <c r="D723" s="129"/>
      <c r="E723" s="356" t="s">
        <v>3157</v>
      </c>
      <c r="F723" s="356"/>
      <c r="G723" s="136">
        <f>G722+G718</f>
        <v>125.94145</v>
      </c>
      <c r="H723">
        <v>125.94</v>
      </c>
    </row>
    <row r="724" spans="1:8">
      <c r="A724" s="127"/>
      <c r="B724" s="128"/>
      <c r="C724" s="357"/>
      <c r="D724" s="357"/>
      <c r="E724" s="129"/>
      <c r="F724" s="129"/>
      <c r="G724" s="129"/>
    </row>
    <row r="725" spans="1:8">
      <c r="A725" s="358" t="s">
        <v>3366</v>
      </c>
      <c r="B725" s="358"/>
      <c r="C725" s="358"/>
      <c r="D725" s="358"/>
      <c r="E725" s="358"/>
      <c r="F725" s="358"/>
      <c r="G725" s="358"/>
    </row>
    <row r="726" spans="1:8" ht="30">
      <c r="A726" s="359" t="s">
        <v>1505</v>
      </c>
      <c r="B726" s="359"/>
      <c r="C726" s="130" t="s">
        <v>4</v>
      </c>
      <c r="D726" s="130" t="s">
        <v>3125</v>
      </c>
      <c r="E726" s="130" t="s">
        <v>3126</v>
      </c>
      <c r="F726" s="130" t="s">
        <v>3127</v>
      </c>
      <c r="G726" s="130" t="s">
        <v>1455</v>
      </c>
    </row>
    <row r="727" spans="1:8">
      <c r="A727" s="131" t="s">
        <v>3367</v>
      </c>
      <c r="B727" s="132" t="s">
        <v>3368</v>
      </c>
      <c r="C727" s="131" t="s">
        <v>13</v>
      </c>
      <c r="D727" s="131" t="s">
        <v>86</v>
      </c>
      <c r="E727" s="133">
        <v>10</v>
      </c>
      <c r="F727" s="134">
        <v>1.67</v>
      </c>
      <c r="G727" s="134">
        <f>E727*F727</f>
        <v>16.7</v>
      </c>
    </row>
    <row r="728" spans="1:8" ht="38.25">
      <c r="A728" s="131" t="s">
        <v>3369</v>
      </c>
      <c r="B728" s="132" t="s">
        <v>3370</v>
      </c>
      <c r="C728" s="131" t="s">
        <v>13</v>
      </c>
      <c r="D728" s="131" t="s">
        <v>21</v>
      </c>
      <c r="E728" s="133">
        <v>6.25</v>
      </c>
      <c r="F728" s="134">
        <v>15.86</v>
      </c>
      <c r="G728" s="134">
        <f>E728*F728</f>
        <v>99.125</v>
      </c>
    </row>
    <row r="729" spans="1:8">
      <c r="A729" s="127"/>
      <c r="B729" s="128"/>
      <c r="C729" s="127"/>
      <c r="D729" s="129"/>
      <c r="E729" s="355" t="s">
        <v>3142</v>
      </c>
      <c r="F729" s="355"/>
      <c r="G729" s="135">
        <f>G728+G727</f>
        <v>115.825</v>
      </c>
    </row>
    <row r="730" spans="1:8" ht="30">
      <c r="A730" s="359" t="s">
        <v>3143</v>
      </c>
      <c r="B730" s="359"/>
      <c r="C730" s="130" t="s">
        <v>4</v>
      </c>
      <c r="D730" s="130" t="s">
        <v>3125</v>
      </c>
      <c r="E730" s="130" t="s">
        <v>3126</v>
      </c>
      <c r="F730" s="130" t="s">
        <v>3127</v>
      </c>
      <c r="G730" s="130" t="s">
        <v>1455</v>
      </c>
    </row>
    <row r="731" spans="1:8">
      <c r="A731" s="131" t="s">
        <v>3148</v>
      </c>
      <c r="B731" s="132" t="s">
        <v>1629</v>
      </c>
      <c r="C731" s="131" t="s">
        <v>13</v>
      </c>
      <c r="D731" s="131" t="s">
        <v>1499</v>
      </c>
      <c r="E731" s="133">
        <v>1.2789999999999999</v>
      </c>
      <c r="F731" s="134">
        <v>27.26</v>
      </c>
      <c r="G731" s="134">
        <f>F731*E731</f>
        <v>34.865540000000003</v>
      </c>
    </row>
    <row r="732" spans="1:8">
      <c r="A732" s="131" t="s">
        <v>3150</v>
      </c>
      <c r="B732" s="132" t="s">
        <v>1501</v>
      </c>
      <c r="C732" s="131" t="s">
        <v>13</v>
      </c>
      <c r="D732" s="131" t="s">
        <v>1499</v>
      </c>
      <c r="E732" s="133">
        <v>2.5565000000000002</v>
      </c>
      <c r="F732" s="134">
        <v>21.78</v>
      </c>
      <c r="G732" s="134">
        <f>F732*E732</f>
        <v>55.68057000000001</v>
      </c>
    </row>
    <row r="733" spans="1:8">
      <c r="A733" s="127"/>
      <c r="B733" s="128"/>
      <c r="C733" s="127"/>
      <c r="D733" s="129"/>
      <c r="E733" s="355" t="s">
        <v>3152</v>
      </c>
      <c r="F733" s="355"/>
      <c r="G733" s="135">
        <f>G732+G731</f>
        <v>90.546110000000013</v>
      </c>
    </row>
    <row r="734" spans="1:8">
      <c r="A734" s="127"/>
      <c r="B734" s="128"/>
      <c r="C734" s="127"/>
      <c r="D734" s="129"/>
      <c r="E734" s="356" t="s">
        <v>3157</v>
      </c>
      <c r="F734" s="356"/>
      <c r="G734" s="136">
        <f>G733+G729</f>
        <v>206.37111000000002</v>
      </c>
      <c r="H734">
        <v>206.37</v>
      </c>
    </row>
    <row r="735" spans="1:8">
      <c r="A735" s="127"/>
      <c r="B735" s="128"/>
      <c r="C735" s="357"/>
      <c r="D735" s="357"/>
      <c r="E735" s="129"/>
      <c r="F735" s="129"/>
      <c r="G735" s="129"/>
    </row>
    <row r="736" spans="1:8">
      <c r="A736" s="358" t="s">
        <v>3371</v>
      </c>
      <c r="B736" s="358"/>
      <c r="C736" s="358"/>
      <c r="D736" s="358"/>
      <c r="E736" s="358"/>
      <c r="F736" s="358"/>
      <c r="G736" s="358"/>
    </row>
    <row r="737" spans="1:8" ht="30">
      <c r="A737" s="359" t="s">
        <v>1505</v>
      </c>
      <c r="B737" s="359"/>
      <c r="C737" s="130" t="s">
        <v>4</v>
      </c>
      <c r="D737" s="130" t="s">
        <v>3125</v>
      </c>
      <c r="E737" s="130" t="s">
        <v>3126</v>
      </c>
      <c r="F737" s="130" t="s">
        <v>3127</v>
      </c>
      <c r="G737" s="130" t="s">
        <v>1455</v>
      </c>
    </row>
    <row r="738" spans="1:8">
      <c r="A738" s="131" t="s">
        <v>3367</v>
      </c>
      <c r="B738" s="132" t="s">
        <v>3368</v>
      </c>
      <c r="C738" s="131" t="s">
        <v>13</v>
      </c>
      <c r="D738" s="131" t="s">
        <v>86</v>
      </c>
      <c r="E738" s="133">
        <v>10</v>
      </c>
      <c r="F738" s="134">
        <v>1.67</v>
      </c>
      <c r="G738" s="134">
        <f>F738*E738</f>
        <v>16.7</v>
      </c>
    </row>
    <row r="739" spans="1:8" ht="38.25">
      <c r="A739" s="131" t="s">
        <v>3369</v>
      </c>
      <c r="B739" s="132" t="s">
        <v>3370</v>
      </c>
      <c r="C739" s="131" t="s">
        <v>13</v>
      </c>
      <c r="D739" s="131" t="s">
        <v>21</v>
      </c>
      <c r="E739" s="133">
        <v>6.25</v>
      </c>
      <c r="F739" s="134">
        <v>15.86</v>
      </c>
      <c r="G739" s="134">
        <f>F739*E739</f>
        <v>99.125</v>
      </c>
    </row>
    <row r="740" spans="1:8">
      <c r="A740" s="127"/>
      <c r="B740" s="128"/>
      <c r="C740" s="127"/>
      <c r="D740" s="129"/>
      <c r="E740" s="355" t="s">
        <v>3142</v>
      </c>
      <c r="F740" s="355"/>
      <c r="G740" s="135">
        <f>G739+G738</f>
        <v>115.825</v>
      </c>
    </row>
    <row r="741" spans="1:8" ht="30">
      <c r="A741" s="359" t="s">
        <v>3143</v>
      </c>
      <c r="B741" s="359"/>
      <c r="C741" s="130" t="s">
        <v>4</v>
      </c>
      <c r="D741" s="130" t="s">
        <v>3125</v>
      </c>
      <c r="E741" s="130" t="s">
        <v>3126</v>
      </c>
      <c r="F741" s="130" t="s">
        <v>3127</v>
      </c>
      <c r="G741" s="130" t="s">
        <v>1455</v>
      </c>
    </row>
    <row r="742" spans="1:8">
      <c r="A742" s="131" t="s">
        <v>3148</v>
      </c>
      <c r="B742" s="132" t="s">
        <v>1629</v>
      </c>
      <c r="C742" s="131" t="s">
        <v>13</v>
      </c>
      <c r="D742" s="131" t="s">
        <v>1499</v>
      </c>
      <c r="E742" s="133">
        <v>1.2789999999999999</v>
      </c>
      <c r="F742" s="134">
        <v>27.26</v>
      </c>
      <c r="G742" s="134">
        <f>F742*E742</f>
        <v>34.865540000000003</v>
      </c>
    </row>
    <row r="743" spans="1:8">
      <c r="A743" s="131" t="s">
        <v>3150</v>
      </c>
      <c r="B743" s="132" t="s">
        <v>1501</v>
      </c>
      <c r="C743" s="131" t="s">
        <v>13</v>
      </c>
      <c r="D743" s="131" t="s">
        <v>1499</v>
      </c>
      <c r="E743" s="133">
        <v>2.5565000000000002</v>
      </c>
      <c r="F743" s="134">
        <v>21.78</v>
      </c>
      <c r="G743" s="134">
        <f>F743*E743</f>
        <v>55.68057000000001</v>
      </c>
    </row>
    <row r="744" spans="1:8">
      <c r="A744" s="127"/>
      <c r="B744" s="128"/>
      <c r="C744" s="127"/>
      <c r="D744" s="129"/>
      <c r="E744" s="355" t="s">
        <v>3152</v>
      </c>
      <c r="F744" s="355"/>
      <c r="G744" s="135">
        <f>G743+G742</f>
        <v>90.546110000000013</v>
      </c>
    </row>
    <row r="745" spans="1:8">
      <c r="A745" s="127"/>
      <c r="B745" s="128"/>
      <c r="C745" s="127"/>
      <c r="D745" s="129"/>
      <c r="E745" s="356" t="s">
        <v>3157</v>
      </c>
      <c r="F745" s="356"/>
      <c r="G745" s="136">
        <f>G744+G740</f>
        <v>206.37111000000002</v>
      </c>
      <c r="H745">
        <v>206.37</v>
      </c>
    </row>
    <row r="746" spans="1:8">
      <c r="A746" s="127"/>
      <c r="B746" s="128"/>
      <c r="C746" s="357"/>
      <c r="D746" s="357"/>
      <c r="E746" s="129"/>
      <c r="F746" s="129"/>
      <c r="G746" s="129"/>
    </row>
    <row r="747" spans="1:8">
      <c r="A747" s="358" t="s">
        <v>3372</v>
      </c>
      <c r="B747" s="358"/>
      <c r="C747" s="358"/>
      <c r="D747" s="358"/>
      <c r="E747" s="358"/>
      <c r="F747" s="358"/>
      <c r="G747" s="358"/>
    </row>
    <row r="748" spans="1:8" ht="30">
      <c r="A748" s="359" t="s">
        <v>3266</v>
      </c>
      <c r="B748" s="359"/>
      <c r="C748" s="130" t="s">
        <v>4</v>
      </c>
      <c r="D748" s="130" t="s">
        <v>3125</v>
      </c>
      <c r="E748" s="130" t="s">
        <v>3126</v>
      </c>
      <c r="F748" s="130" t="s">
        <v>3127</v>
      </c>
      <c r="G748" s="130" t="s">
        <v>1455</v>
      </c>
    </row>
    <row r="749" spans="1:8" ht="76.5">
      <c r="A749" s="131" t="s">
        <v>3373</v>
      </c>
      <c r="B749" s="132" t="s">
        <v>1637</v>
      </c>
      <c r="C749" s="131" t="s">
        <v>13</v>
      </c>
      <c r="D749" s="131" t="s">
        <v>1527</v>
      </c>
      <c r="E749" s="133">
        <v>1.9E-2</v>
      </c>
      <c r="F749" s="134">
        <v>153.9</v>
      </c>
      <c r="G749" s="134">
        <f>F749*E749</f>
        <v>2.9241000000000001</v>
      </c>
    </row>
    <row r="750" spans="1:8">
      <c r="A750" s="127"/>
      <c r="B750" s="128"/>
      <c r="C750" s="127"/>
      <c r="D750" s="129"/>
      <c r="E750" s="355" t="s">
        <v>3269</v>
      </c>
      <c r="F750" s="355"/>
      <c r="G750" s="135">
        <f>G749</f>
        <v>2.9241000000000001</v>
      </c>
    </row>
    <row r="751" spans="1:8" ht="30">
      <c r="A751" s="359" t="s">
        <v>1505</v>
      </c>
      <c r="B751" s="359"/>
      <c r="C751" s="130" t="s">
        <v>4</v>
      </c>
      <c r="D751" s="130" t="s">
        <v>3125</v>
      </c>
      <c r="E751" s="130" t="s">
        <v>3126</v>
      </c>
      <c r="F751" s="130" t="s">
        <v>3127</v>
      </c>
      <c r="G751" s="130" t="s">
        <v>1455</v>
      </c>
    </row>
    <row r="752" spans="1:8" ht="25.5">
      <c r="A752" s="131" t="s">
        <v>3374</v>
      </c>
      <c r="B752" s="132" t="s">
        <v>3375</v>
      </c>
      <c r="C752" s="131" t="s">
        <v>13</v>
      </c>
      <c r="D752" s="131" t="s">
        <v>53</v>
      </c>
      <c r="E752" s="133">
        <v>1.25</v>
      </c>
      <c r="F752" s="134">
        <v>91.17</v>
      </c>
      <c r="G752" s="134">
        <f>F752*E752</f>
        <v>113.96250000000001</v>
      </c>
    </row>
    <row r="753" spans="1:8">
      <c r="A753" s="127"/>
      <c r="B753" s="128"/>
      <c r="C753" s="127"/>
      <c r="D753" s="129"/>
      <c r="E753" s="355" t="s">
        <v>3142</v>
      </c>
      <c r="F753" s="355"/>
      <c r="G753" s="135">
        <f>G752</f>
        <v>113.96250000000001</v>
      </c>
    </row>
    <row r="754" spans="1:8" ht="30">
      <c r="A754" s="359" t="s">
        <v>3143</v>
      </c>
      <c r="B754" s="359"/>
      <c r="C754" s="130" t="s">
        <v>4</v>
      </c>
      <c r="D754" s="130" t="s">
        <v>3125</v>
      </c>
      <c r="E754" s="130" t="s">
        <v>3126</v>
      </c>
      <c r="F754" s="130" t="s">
        <v>3127</v>
      </c>
      <c r="G754" s="130" t="s">
        <v>1455</v>
      </c>
    </row>
    <row r="755" spans="1:8">
      <c r="A755" s="131" t="s">
        <v>3150</v>
      </c>
      <c r="B755" s="132" t="s">
        <v>1501</v>
      </c>
      <c r="C755" s="131" t="s">
        <v>13</v>
      </c>
      <c r="D755" s="131" t="s">
        <v>1499</v>
      </c>
      <c r="E755" s="133">
        <v>3.1600000000000003E-2</v>
      </c>
      <c r="F755" s="134">
        <v>21.78</v>
      </c>
      <c r="G755" s="134">
        <f>F755*E755</f>
        <v>0.68824800000000008</v>
      </c>
    </row>
    <row r="756" spans="1:8">
      <c r="A756" s="127"/>
      <c r="B756" s="128"/>
      <c r="C756" s="127"/>
      <c r="D756" s="129"/>
      <c r="E756" s="355" t="s">
        <v>3152</v>
      </c>
      <c r="F756" s="355"/>
      <c r="G756" s="135">
        <f>G755</f>
        <v>0.68824800000000008</v>
      </c>
    </row>
    <row r="757" spans="1:8">
      <c r="A757" s="127"/>
      <c r="B757" s="128"/>
      <c r="C757" s="127"/>
      <c r="D757" s="129"/>
      <c r="E757" s="356" t="s">
        <v>3157</v>
      </c>
      <c r="F757" s="356"/>
      <c r="G757" s="136">
        <f>G756+G753+G750</f>
        <v>117.574848</v>
      </c>
      <c r="H757">
        <v>117.57</v>
      </c>
    </row>
    <row r="758" spans="1:8">
      <c r="A758" s="127"/>
      <c r="B758" s="128"/>
      <c r="C758" s="357"/>
      <c r="D758" s="357"/>
      <c r="E758" s="129"/>
      <c r="F758" s="129"/>
      <c r="G758" s="129"/>
    </row>
    <row r="759" spans="1:8">
      <c r="A759" s="358" t="s">
        <v>3376</v>
      </c>
      <c r="B759" s="358"/>
      <c r="C759" s="358"/>
      <c r="D759" s="358"/>
      <c r="E759" s="358"/>
      <c r="F759" s="358"/>
      <c r="G759" s="358"/>
    </row>
    <row r="760" spans="1:8" ht="30">
      <c r="A760" s="359" t="s">
        <v>1505</v>
      </c>
      <c r="B760" s="359"/>
      <c r="C760" s="130" t="s">
        <v>4</v>
      </c>
      <c r="D760" s="130" t="s">
        <v>3125</v>
      </c>
      <c r="E760" s="130" t="s">
        <v>3126</v>
      </c>
      <c r="F760" s="130" t="s">
        <v>3127</v>
      </c>
      <c r="G760" s="130" t="s">
        <v>1455</v>
      </c>
    </row>
    <row r="761" spans="1:8">
      <c r="A761" s="131" t="s">
        <v>3377</v>
      </c>
      <c r="B761" s="132" t="s">
        <v>1598</v>
      </c>
      <c r="C761" s="131" t="s">
        <v>13</v>
      </c>
      <c r="D761" s="131" t="s">
        <v>1599</v>
      </c>
      <c r="E761" s="133">
        <v>0.22850000000000001</v>
      </c>
      <c r="F761" s="134">
        <v>35.03</v>
      </c>
      <c r="G761" s="134">
        <f>F761*E761</f>
        <v>8.0043550000000003</v>
      </c>
    </row>
    <row r="762" spans="1:8">
      <c r="A762" s="127"/>
      <c r="B762" s="128"/>
      <c r="C762" s="127"/>
      <c r="D762" s="129"/>
      <c r="E762" s="355" t="s">
        <v>3142</v>
      </c>
      <c r="F762" s="355"/>
      <c r="G762" s="135">
        <f>G761</f>
        <v>8.0043550000000003</v>
      </c>
    </row>
    <row r="763" spans="1:8" ht="30">
      <c r="A763" s="359" t="s">
        <v>3143</v>
      </c>
      <c r="B763" s="359"/>
      <c r="C763" s="130" t="s">
        <v>4</v>
      </c>
      <c r="D763" s="130" t="s">
        <v>3125</v>
      </c>
      <c r="E763" s="130" t="s">
        <v>3126</v>
      </c>
      <c r="F763" s="130" t="s">
        <v>3127</v>
      </c>
      <c r="G763" s="130" t="s">
        <v>1455</v>
      </c>
    </row>
    <row r="764" spans="1:8">
      <c r="A764" s="131" t="s">
        <v>3378</v>
      </c>
      <c r="B764" s="132" t="s">
        <v>2037</v>
      </c>
      <c r="C764" s="131" t="s">
        <v>13</v>
      </c>
      <c r="D764" s="131" t="s">
        <v>1499</v>
      </c>
      <c r="E764" s="133">
        <v>0.16300000000000001</v>
      </c>
      <c r="F764" s="134">
        <v>28.76</v>
      </c>
      <c r="G764" s="134">
        <f>F764*E764</f>
        <v>4.6878800000000007</v>
      </c>
    </row>
    <row r="765" spans="1:8">
      <c r="A765" s="131" t="s">
        <v>3150</v>
      </c>
      <c r="B765" s="132" t="s">
        <v>1501</v>
      </c>
      <c r="C765" s="131" t="s">
        <v>13</v>
      </c>
      <c r="D765" s="131" t="s">
        <v>1499</v>
      </c>
      <c r="E765" s="133">
        <v>5.4300000000000001E-2</v>
      </c>
      <c r="F765" s="134">
        <v>21.78</v>
      </c>
      <c r="G765" s="134">
        <f>F765*E765</f>
        <v>1.1826540000000001</v>
      </c>
    </row>
    <row r="766" spans="1:8">
      <c r="A766" s="127"/>
      <c r="B766" s="128"/>
      <c r="C766" s="127"/>
      <c r="D766" s="129"/>
      <c r="E766" s="355" t="s">
        <v>3152</v>
      </c>
      <c r="F766" s="355"/>
      <c r="G766" s="135">
        <f>G764+G765</f>
        <v>5.870534000000001</v>
      </c>
    </row>
    <row r="767" spans="1:8">
      <c r="A767" s="127"/>
      <c r="B767" s="128"/>
      <c r="C767" s="127"/>
      <c r="D767" s="129"/>
      <c r="E767" s="356" t="s">
        <v>3157</v>
      </c>
      <c r="F767" s="356"/>
      <c r="G767" s="136">
        <f>G766+G762</f>
        <v>13.874889000000001</v>
      </c>
      <c r="H767">
        <v>13.87</v>
      </c>
    </row>
    <row r="768" spans="1:8">
      <c r="A768" s="127"/>
      <c r="B768" s="128"/>
      <c r="C768" s="357"/>
      <c r="D768" s="357"/>
      <c r="E768" s="129"/>
      <c r="F768" s="129"/>
      <c r="G768" s="129"/>
    </row>
    <row r="769" spans="1:8">
      <c r="A769" s="358" t="s">
        <v>3379</v>
      </c>
      <c r="B769" s="358"/>
      <c r="C769" s="358"/>
      <c r="D769" s="358"/>
      <c r="E769" s="358"/>
      <c r="F769" s="358"/>
      <c r="G769" s="358"/>
    </row>
    <row r="770" spans="1:8" ht="30">
      <c r="A770" s="359" t="s">
        <v>1505</v>
      </c>
      <c r="B770" s="359"/>
      <c r="C770" s="130" t="s">
        <v>4</v>
      </c>
      <c r="D770" s="130" t="s">
        <v>3125</v>
      </c>
      <c r="E770" s="130" t="s">
        <v>3126</v>
      </c>
      <c r="F770" s="130" t="s">
        <v>3127</v>
      </c>
      <c r="G770" s="130" t="s">
        <v>1455</v>
      </c>
    </row>
    <row r="771" spans="1:8">
      <c r="A771" s="131" t="s">
        <v>3380</v>
      </c>
      <c r="B771" s="132" t="s">
        <v>2086</v>
      </c>
      <c r="C771" s="131" t="s">
        <v>13</v>
      </c>
      <c r="D771" s="131" t="s">
        <v>1599</v>
      </c>
      <c r="E771" s="133">
        <v>1.4E-2</v>
      </c>
      <c r="F771" s="134">
        <v>23.73</v>
      </c>
      <c r="G771" s="134">
        <f>F771*E771</f>
        <v>0.33222000000000002</v>
      </c>
    </row>
    <row r="772" spans="1:8">
      <c r="A772" s="131" t="s">
        <v>3381</v>
      </c>
      <c r="B772" s="132" t="s">
        <v>2088</v>
      </c>
      <c r="C772" s="131" t="s">
        <v>13</v>
      </c>
      <c r="D772" s="131" t="s">
        <v>1599</v>
      </c>
      <c r="E772" s="133">
        <v>0.14030000000000001</v>
      </c>
      <c r="F772" s="134">
        <v>42.09</v>
      </c>
      <c r="G772" s="134">
        <f>F772*E772</f>
        <v>5.9052270000000009</v>
      </c>
    </row>
    <row r="773" spans="1:8">
      <c r="A773" s="127"/>
      <c r="B773" s="128"/>
      <c r="C773" s="127"/>
      <c r="D773" s="129"/>
      <c r="E773" s="355" t="s">
        <v>3142</v>
      </c>
      <c r="F773" s="355"/>
      <c r="G773" s="135">
        <f>G772+G771</f>
        <v>6.2374470000000013</v>
      </c>
    </row>
    <row r="774" spans="1:8" ht="30">
      <c r="A774" s="359" t="s">
        <v>3143</v>
      </c>
      <c r="B774" s="359"/>
      <c r="C774" s="130" t="s">
        <v>4</v>
      </c>
      <c r="D774" s="130" t="s">
        <v>3125</v>
      </c>
      <c r="E774" s="130" t="s">
        <v>3126</v>
      </c>
      <c r="F774" s="130" t="s">
        <v>3127</v>
      </c>
      <c r="G774" s="130" t="s">
        <v>1455</v>
      </c>
    </row>
    <row r="775" spans="1:8">
      <c r="A775" s="131" t="s">
        <v>3378</v>
      </c>
      <c r="B775" s="132" t="s">
        <v>2037</v>
      </c>
      <c r="C775" s="131" t="s">
        <v>13</v>
      </c>
      <c r="D775" s="131" t="s">
        <v>1499</v>
      </c>
      <c r="E775" s="133">
        <v>0.38030000000000003</v>
      </c>
      <c r="F775" s="134">
        <v>28.76</v>
      </c>
      <c r="G775" s="134">
        <f>F775*E775</f>
        <v>10.937428000000001</v>
      </c>
    </row>
    <row r="776" spans="1:8">
      <c r="A776" s="127"/>
      <c r="B776" s="128"/>
      <c r="C776" s="127"/>
      <c r="D776" s="129"/>
      <c r="E776" s="355" t="s">
        <v>3152</v>
      </c>
      <c r="F776" s="355"/>
      <c r="G776" s="135">
        <f>G775</f>
        <v>10.937428000000001</v>
      </c>
    </row>
    <row r="777" spans="1:8">
      <c r="A777" s="127"/>
      <c r="B777" s="128"/>
      <c r="C777" s="127"/>
      <c r="D777" s="129"/>
      <c r="E777" s="356" t="s">
        <v>3157</v>
      </c>
      <c r="F777" s="356"/>
      <c r="G777" s="136">
        <f>G776+G773</f>
        <v>17.174875</v>
      </c>
      <c r="H777">
        <v>17.170000000000002</v>
      </c>
    </row>
    <row r="778" spans="1:8">
      <c r="A778" s="127"/>
      <c r="B778" s="128"/>
      <c r="C778" s="357"/>
      <c r="D778" s="357"/>
      <c r="E778" s="129"/>
      <c r="F778" s="129"/>
      <c r="G778" s="129"/>
    </row>
    <row r="779" spans="1:8">
      <c r="A779" s="358" t="s">
        <v>3382</v>
      </c>
      <c r="B779" s="358"/>
      <c r="C779" s="358"/>
      <c r="D779" s="358"/>
      <c r="E779" s="358"/>
      <c r="F779" s="358"/>
      <c r="G779" s="358"/>
    </row>
    <row r="780" spans="1:8" ht="30">
      <c r="A780" s="359" t="s">
        <v>1505</v>
      </c>
      <c r="B780" s="359"/>
      <c r="C780" s="130" t="s">
        <v>4</v>
      </c>
      <c r="D780" s="130" t="s">
        <v>3125</v>
      </c>
      <c r="E780" s="130" t="s">
        <v>3126</v>
      </c>
      <c r="F780" s="130" t="s">
        <v>3127</v>
      </c>
      <c r="G780" s="130" t="s">
        <v>1455</v>
      </c>
    </row>
    <row r="781" spans="1:8">
      <c r="A781" s="131" t="s">
        <v>3383</v>
      </c>
      <c r="B781" s="132" t="s">
        <v>2039</v>
      </c>
      <c r="C781" s="131" t="s">
        <v>13</v>
      </c>
      <c r="D781" s="131" t="s">
        <v>1599</v>
      </c>
      <c r="E781" s="133">
        <v>6.4000000000000001E-2</v>
      </c>
      <c r="F781" s="134">
        <v>54.09</v>
      </c>
      <c r="G781" s="134">
        <f>F781*E781</f>
        <v>3.4617600000000004</v>
      </c>
    </row>
    <row r="782" spans="1:8" ht="25.5">
      <c r="A782" s="131" t="s">
        <v>3384</v>
      </c>
      <c r="B782" s="132" t="s">
        <v>2080</v>
      </c>
      <c r="C782" s="131" t="s">
        <v>13</v>
      </c>
      <c r="D782" s="131" t="s">
        <v>21</v>
      </c>
      <c r="E782" s="133">
        <v>1.5</v>
      </c>
      <c r="F782" s="134">
        <v>0.94</v>
      </c>
      <c r="G782" s="134">
        <f t="shared" ref="G782:G784" si="43">F782*E782</f>
        <v>1.41</v>
      </c>
    </row>
    <row r="783" spans="1:8">
      <c r="A783" s="131" t="s">
        <v>3385</v>
      </c>
      <c r="B783" s="132" t="s">
        <v>2671</v>
      </c>
      <c r="C783" s="131" t="s">
        <v>13</v>
      </c>
      <c r="D783" s="131" t="s">
        <v>1599</v>
      </c>
      <c r="E783" s="133">
        <v>0.3</v>
      </c>
      <c r="F783" s="134">
        <v>9.4499999999999993</v>
      </c>
      <c r="G783" s="134">
        <f t="shared" si="43"/>
        <v>2.8349999999999995</v>
      </c>
    </row>
    <row r="784" spans="1:8">
      <c r="A784" s="131" t="s">
        <v>3386</v>
      </c>
      <c r="B784" s="132" t="s">
        <v>2041</v>
      </c>
      <c r="C784" s="131" t="s">
        <v>13</v>
      </c>
      <c r="D784" s="131" t="s">
        <v>1599</v>
      </c>
      <c r="E784" s="133">
        <v>0.32200000000000001</v>
      </c>
      <c r="F784" s="134">
        <v>84.07</v>
      </c>
      <c r="G784" s="134">
        <f t="shared" si="43"/>
        <v>27.070539999999998</v>
      </c>
    </row>
    <row r="785" spans="1:8">
      <c r="A785" s="127"/>
      <c r="B785" s="128"/>
      <c r="C785" s="127"/>
      <c r="D785" s="129"/>
      <c r="E785" s="355" t="s">
        <v>3142</v>
      </c>
      <c r="F785" s="355"/>
      <c r="G785" s="135">
        <f>G784+G783+G782+G781</f>
        <v>34.777299999999997</v>
      </c>
    </row>
    <row r="786" spans="1:8" ht="30">
      <c r="A786" s="359" t="s">
        <v>3143</v>
      </c>
      <c r="B786" s="359"/>
      <c r="C786" s="130" t="s">
        <v>4</v>
      </c>
      <c r="D786" s="130" t="s">
        <v>3125</v>
      </c>
      <c r="E786" s="130" t="s">
        <v>3126</v>
      </c>
      <c r="F786" s="130" t="s">
        <v>3127</v>
      </c>
      <c r="G786" s="130" t="s">
        <v>1455</v>
      </c>
    </row>
    <row r="787" spans="1:8">
      <c r="A787" s="131" t="s">
        <v>3378</v>
      </c>
      <c r="B787" s="132" t="s">
        <v>2037</v>
      </c>
      <c r="C787" s="131" t="s">
        <v>13</v>
      </c>
      <c r="D787" s="131" t="s">
        <v>1499</v>
      </c>
      <c r="E787" s="133">
        <v>1.861</v>
      </c>
      <c r="F787" s="134">
        <v>28.76</v>
      </c>
      <c r="G787" s="134">
        <f>F787*E787</f>
        <v>53.522359999999999</v>
      </c>
    </row>
    <row r="788" spans="1:8">
      <c r="A788" s="131" t="s">
        <v>3150</v>
      </c>
      <c r="B788" s="132" t="s">
        <v>1501</v>
      </c>
      <c r="C788" s="131" t="s">
        <v>13</v>
      </c>
      <c r="D788" s="131" t="s">
        <v>1499</v>
      </c>
      <c r="E788" s="133">
        <v>1.859</v>
      </c>
      <c r="F788" s="134">
        <v>21.78</v>
      </c>
      <c r="G788" s="134">
        <f>F788*E788</f>
        <v>40.489020000000004</v>
      </c>
    </row>
    <row r="789" spans="1:8">
      <c r="A789" s="127"/>
      <c r="B789" s="128"/>
      <c r="C789" s="127"/>
      <c r="D789" s="129"/>
      <c r="E789" s="355" t="s">
        <v>3152</v>
      </c>
      <c r="F789" s="355"/>
      <c r="G789" s="135">
        <f>G788+G787</f>
        <v>94.011380000000003</v>
      </c>
    </row>
    <row r="790" spans="1:8">
      <c r="A790" s="127"/>
      <c r="B790" s="128"/>
      <c r="C790" s="127"/>
      <c r="D790" s="129"/>
      <c r="E790" s="356" t="s">
        <v>3157</v>
      </c>
      <c r="F790" s="356"/>
      <c r="G790" s="136">
        <f>G789+G785</f>
        <v>128.78868</v>
      </c>
      <c r="H790">
        <v>130.79</v>
      </c>
    </row>
    <row r="791" spans="1:8">
      <c r="A791" s="127"/>
      <c r="B791" s="128"/>
      <c r="C791" s="357"/>
      <c r="D791" s="357"/>
      <c r="E791" s="129"/>
      <c r="F791" s="129"/>
      <c r="G791" s="129"/>
    </row>
    <row r="792" spans="1:8">
      <c r="A792" s="358" t="s">
        <v>3387</v>
      </c>
      <c r="B792" s="358"/>
      <c r="C792" s="358"/>
      <c r="D792" s="358"/>
      <c r="E792" s="358"/>
      <c r="F792" s="358"/>
      <c r="G792" s="358"/>
    </row>
    <row r="793" spans="1:8" ht="30">
      <c r="A793" s="359" t="s">
        <v>1505</v>
      </c>
      <c r="B793" s="359"/>
      <c r="C793" s="130" t="s">
        <v>4</v>
      </c>
      <c r="D793" s="130" t="s">
        <v>3125</v>
      </c>
      <c r="E793" s="130" t="s">
        <v>3126</v>
      </c>
      <c r="F793" s="130" t="s">
        <v>3127</v>
      </c>
      <c r="G793" s="130" t="s">
        <v>1455</v>
      </c>
    </row>
    <row r="794" spans="1:8">
      <c r="A794" s="131" t="s">
        <v>3388</v>
      </c>
      <c r="B794" s="132" t="s">
        <v>2156</v>
      </c>
      <c r="C794" s="131" t="s">
        <v>13</v>
      </c>
      <c r="D794" s="131" t="s">
        <v>21</v>
      </c>
      <c r="E794" s="133">
        <v>1.8800000000000001E-2</v>
      </c>
      <c r="F794" s="134">
        <v>66.94</v>
      </c>
      <c r="G794" s="134">
        <f>F794*E794</f>
        <v>1.258472</v>
      </c>
    </row>
    <row r="795" spans="1:8" ht="25.5">
      <c r="A795" s="131" t="s">
        <v>3389</v>
      </c>
      <c r="B795" s="132" t="s">
        <v>3390</v>
      </c>
      <c r="C795" s="131" t="s">
        <v>13</v>
      </c>
      <c r="D795" s="131" t="s">
        <v>21</v>
      </c>
      <c r="E795" s="133">
        <v>1</v>
      </c>
      <c r="F795" s="134">
        <v>7.67</v>
      </c>
      <c r="G795" s="134">
        <f t="shared" ref="G795:G797" si="44">F795*E795</f>
        <v>7.67</v>
      </c>
    </row>
    <row r="796" spans="1:8">
      <c r="A796" s="131" t="s">
        <v>3391</v>
      </c>
      <c r="B796" s="132" t="s">
        <v>2112</v>
      </c>
      <c r="C796" s="131" t="s">
        <v>13</v>
      </c>
      <c r="D796" s="131" t="s">
        <v>21</v>
      </c>
      <c r="E796" s="133">
        <v>2.06E-2</v>
      </c>
      <c r="F796" s="134">
        <v>1.89</v>
      </c>
      <c r="G796" s="134">
        <f t="shared" si="44"/>
        <v>3.8933999999999996E-2</v>
      </c>
    </row>
    <row r="797" spans="1:8" ht="25.5">
      <c r="A797" s="131" t="s">
        <v>3392</v>
      </c>
      <c r="B797" s="132" t="s">
        <v>2146</v>
      </c>
      <c r="C797" s="131" t="s">
        <v>13</v>
      </c>
      <c r="D797" s="131" t="s">
        <v>21</v>
      </c>
      <c r="E797" s="133">
        <v>2.5999999999999999E-2</v>
      </c>
      <c r="F797" s="134">
        <v>75.84</v>
      </c>
      <c r="G797" s="134">
        <f t="shared" si="44"/>
        <v>1.97184</v>
      </c>
    </row>
    <row r="798" spans="1:8">
      <c r="A798" s="127"/>
      <c r="B798" s="128"/>
      <c r="C798" s="127"/>
      <c r="D798" s="129"/>
      <c r="E798" s="355" t="s">
        <v>3142</v>
      </c>
      <c r="F798" s="355"/>
      <c r="G798" s="135">
        <f>G797+G796+G794+G795</f>
        <v>10.939246000000001</v>
      </c>
    </row>
    <row r="799" spans="1:8" ht="30">
      <c r="A799" s="359" t="s">
        <v>3143</v>
      </c>
      <c r="B799" s="359"/>
      <c r="C799" s="130" t="s">
        <v>4</v>
      </c>
      <c r="D799" s="130" t="s">
        <v>3125</v>
      </c>
      <c r="E799" s="130" t="s">
        <v>3126</v>
      </c>
      <c r="F799" s="130" t="s">
        <v>3127</v>
      </c>
      <c r="G799" s="130" t="s">
        <v>1455</v>
      </c>
    </row>
    <row r="800" spans="1:8" ht="25.5">
      <c r="A800" s="131" t="s">
        <v>3144</v>
      </c>
      <c r="B800" s="132" t="s">
        <v>2108</v>
      </c>
      <c r="C800" s="131" t="s">
        <v>13</v>
      </c>
      <c r="D800" s="131" t="s">
        <v>1499</v>
      </c>
      <c r="E800" s="133">
        <v>9.1800000000000007E-2</v>
      </c>
      <c r="F800" s="134">
        <v>21.66</v>
      </c>
      <c r="G800" s="134">
        <f>F800*E800</f>
        <v>1.9883880000000003</v>
      </c>
    </row>
    <row r="801" spans="1:8" ht="25.5">
      <c r="A801" s="131" t="s">
        <v>3146</v>
      </c>
      <c r="B801" s="132" t="s">
        <v>1940</v>
      </c>
      <c r="C801" s="131" t="s">
        <v>13</v>
      </c>
      <c r="D801" s="131" t="s">
        <v>1499</v>
      </c>
      <c r="E801" s="133">
        <v>9.1800000000000007E-2</v>
      </c>
      <c r="F801" s="134">
        <v>26.5</v>
      </c>
      <c r="G801" s="134">
        <f>F801*E801</f>
        <v>2.4327000000000001</v>
      </c>
    </row>
    <row r="802" spans="1:8">
      <c r="A802" s="127"/>
      <c r="B802" s="128"/>
      <c r="C802" s="127"/>
      <c r="D802" s="129"/>
      <c r="E802" s="355" t="s">
        <v>3152</v>
      </c>
      <c r="F802" s="355"/>
      <c r="G802" s="135">
        <f>G801+G800</f>
        <v>4.4210880000000001</v>
      </c>
    </row>
    <row r="803" spans="1:8">
      <c r="A803" s="127"/>
      <c r="B803" s="128"/>
      <c r="C803" s="127"/>
      <c r="D803" s="129"/>
      <c r="E803" s="356" t="s">
        <v>3157</v>
      </c>
      <c r="F803" s="356"/>
      <c r="G803" s="136">
        <f>G802+G798</f>
        <v>15.360334000000002</v>
      </c>
      <c r="H803">
        <v>15.36</v>
      </c>
    </row>
    <row r="804" spans="1:8">
      <c r="A804" s="127"/>
      <c r="B804" s="128"/>
      <c r="C804" s="357"/>
      <c r="D804" s="357"/>
      <c r="E804" s="129"/>
      <c r="F804" s="129"/>
      <c r="G804" s="129"/>
    </row>
    <row r="805" spans="1:8">
      <c r="A805" s="358" t="s">
        <v>3393</v>
      </c>
      <c r="B805" s="358"/>
      <c r="C805" s="358"/>
      <c r="D805" s="358"/>
      <c r="E805" s="358"/>
      <c r="F805" s="358"/>
      <c r="G805" s="358"/>
    </row>
    <row r="806" spans="1:8" ht="30">
      <c r="A806" s="359" t="s">
        <v>1505</v>
      </c>
      <c r="B806" s="359"/>
      <c r="C806" s="130" t="s">
        <v>4</v>
      </c>
      <c r="D806" s="130" t="s">
        <v>3125</v>
      </c>
      <c r="E806" s="130" t="s">
        <v>3126</v>
      </c>
      <c r="F806" s="130" t="s">
        <v>3127</v>
      </c>
      <c r="G806" s="130" t="s">
        <v>1455</v>
      </c>
    </row>
    <row r="807" spans="1:8">
      <c r="A807" s="131" t="s">
        <v>3388</v>
      </c>
      <c r="B807" s="132" t="s">
        <v>2156</v>
      </c>
      <c r="C807" s="131" t="s">
        <v>13</v>
      </c>
      <c r="D807" s="131" t="s">
        <v>21</v>
      </c>
      <c r="E807" s="133">
        <v>1.8800000000000001E-2</v>
      </c>
      <c r="F807" s="134">
        <v>66.94</v>
      </c>
      <c r="G807" s="134">
        <f>E807*F807</f>
        <v>1.258472</v>
      </c>
    </row>
    <row r="808" spans="1:8" ht="25.5">
      <c r="A808" s="131" t="s">
        <v>3389</v>
      </c>
      <c r="B808" s="132" t="s">
        <v>3390</v>
      </c>
      <c r="C808" s="131" t="s">
        <v>13</v>
      </c>
      <c r="D808" s="131" t="s">
        <v>21</v>
      </c>
      <c r="E808" s="133">
        <v>1</v>
      </c>
      <c r="F808" s="134">
        <v>7.67</v>
      </c>
      <c r="G808" s="134">
        <f t="shared" ref="G808:G810" si="45">E808*F808</f>
        <v>7.67</v>
      </c>
    </row>
    <row r="809" spans="1:8">
      <c r="A809" s="131" t="s">
        <v>3391</v>
      </c>
      <c r="B809" s="132" t="s">
        <v>2112</v>
      </c>
      <c r="C809" s="131" t="s">
        <v>13</v>
      </c>
      <c r="D809" s="131" t="s">
        <v>21</v>
      </c>
      <c r="E809" s="133">
        <v>2.06E-2</v>
      </c>
      <c r="F809" s="134">
        <v>1.89</v>
      </c>
      <c r="G809" s="134">
        <f t="shared" si="45"/>
        <v>3.8933999999999996E-2</v>
      </c>
    </row>
    <row r="810" spans="1:8" ht="25.5">
      <c r="A810" s="131" t="s">
        <v>3392</v>
      </c>
      <c r="B810" s="132" t="s">
        <v>2146</v>
      </c>
      <c r="C810" s="131" t="s">
        <v>13</v>
      </c>
      <c r="D810" s="131" t="s">
        <v>21</v>
      </c>
      <c r="E810" s="133">
        <v>2.5999999999999999E-2</v>
      </c>
      <c r="F810" s="134">
        <v>75.84</v>
      </c>
      <c r="G810" s="134">
        <f t="shared" si="45"/>
        <v>1.97184</v>
      </c>
    </row>
    <row r="811" spans="1:8">
      <c r="A811" s="127"/>
      <c r="B811" s="128"/>
      <c r="C811" s="127"/>
      <c r="D811" s="129"/>
      <c r="E811" s="355" t="s">
        <v>3142</v>
      </c>
      <c r="F811" s="355"/>
      <c r="G811" s="135">
        <f>G810+G809+G808+G807</f>
        <v>10.939245999999999</v>
      </c>
    </row>
    <row r="812" spans="1:8" ht="30">
      <c r="A812" s="359" t="s">
        <v>3143</v>
      </c>
      <c r="B812" s="359"/>
      <c r="C812" s="130" t="s">
        <v>4</v>
      </c>
      <c r="D812" s="130" t="s">
        <v>3125</v>
      </c>
      <c r="E812" s="130" t="s">
        <v>3126</v>
      </c>
      <c r="F812" s="130" t="s">
        <v>3127</v>
      </c>
      <c r="G812" s="130" t="s">
        <v>1455</v>
      </c>
    </row>
    <row r="813" spans="1:8" ht="25.5">
      <c r="A813" s="131" t="s">
        <v>3144</v>
      </c>
      <c r="B813" s="132" t="s">
        <v>2108</v>
      </c>
      <c r="C813" s="131" t="s">
        <v>13</v>
      </c>
      <c r="D813" s="131" t="s">
        <v>1499</v>
      </c>
      <c r="E813" s="133">
        <v>9.1800000000000007E-2</v>
      </c>
      <c r="F813" s="134">
        <v>21.66</v>
      </c>
      <c r="G813" s="134">
        <f>F813*E813</f>
        <v>1.9883880000000003</v>
      </c>
    </row>
    <row r="814" spans="1:8" ht="25.5">
      <c r="A814" s="131" t="s">
        <v>3146</v>
      </c>
      <c r="B814" s="132" t="s">
        <v>1940</v>
      </c>
      <c r="C814" s="131" t="s">
        <v>13</v>
      </c>
      <c r="D814" s="131" t="s">
        <v>1499</v>
      </c>
      <c r="E814" s="133">
        <v>9.1800000000000007E-2</v>
      </c>
      <c r="F814" s="134">
        <v>26.5</v>
      </c>
      <c r="G814" s="134">
        <f>F814*E814</f>
        <v>2.4327000000000001</v>
      </c>
    </row>
    <row r="815" spans="1:8">
      <c r="A815" s="127"/>
      <c r="B815" s="128"/>
      <c r="C815" s="127"/>
      <c r="D815" s="129"/>
      <c r="E815" s="355" t="s">
        <v>3152</v>
      </c>
      <c r="F815" s="355"/>
      <c r="G815" s="135">
        <f>G814+G813</f>
        <v>4.4210880000000001</v>
      </c>
    </row>
    <row r="816" spans="1:8">
      <c r="A816" s="127"/>
      <c r="B816" s="128"/>
      <c r="C816" s="127"/>
      <c r="D816" s="129"/>
      <c r="E816" s="356" t="s">
        <v>3157</v>
      </c>
      <c r="F816" s="356"/>
      <c r="G816" s="136">
        <f>G815+G811</f>
        <v>15.360333999999998</v>
      </c>
      <c r="H816">
        <v>15.36</v>
      </c>
    </row>
    <row r="817" spans="1:8">
      <c r="A817" s="127"/>
      <c r="B817" s="128"/>
      <c r="C817" s="357"/>
      <c r="D817" s="357"/>
      <c r="E817" s="129"/>
      <c r="F817" s="129"/>
      <c r="G817" s="129"/>
    </row>
    <row r="818" spans="1:8">
      <c r="A818" s="358" t="s">
        <v>3394</v>
      </c>
      <c r="B818" s="358"/>
      <c r="C818" s="358"/>
      <c r="D818" s="358"/>
      <c r="E818" s="358"/>
      <c r="F818" s="358"/>
      <c r="G818" s="358"/>
    </row>
    <row r="819" spans="1:8" ht="30">
      <c r="A819" s="359" t="s">
        <v>1505</v>
      </c>
      <c r="B819" s="359"/>
      <c r="C819" s="130" t="s">
        <v>4</v>
      </c>
      <c r="D819" s="130" t="s">
        <v>3125</v>
      </c>
      <c r="E819" s="130" t="s">
        <v>3126</v>
      </c>
      <c r="F819" s="130" t="s">
        <v>3127</v>
      </c>
      <c r="G819" s="130" t="s">
        <v>1455</v>
      </c>
    </row>
    <row r="820" spans="1:8">
      <c r="A820" s="131" t="s">
        <v>3388</v>
      </c>
      <c r="B820" s="132" t="s">
        <v>2156</v>
      </c>
      <c r="C820" s="131" t="s">
        <v>13</v>
      </c>
      <c r="D820" s="131" t="s">
        <v>21</v>
      </c>
      <c r="E820" s="133">
        <v>2.12E-2</v>
      </c>
      <c r="F820" s="134">
        <v>66.94</v>
      </c>
      <c r="G820" s="134">
        <f>E820*F820</f>
        <v>1.4191279999999999</v>
      </c>
    </row>
    <row r="821" spans="1:8">
      <c r="A821" s="131" t="s">
        <v>3391</v>
      </c>
      <c r="B821" s="132" t="s">
        <v>2112</v>
      </c>
      <c r="C821" s="131" t="s">
        <v>13</v>
      </c>
      <c r="D821" s="131" t="s">
        <v>21</v>
      </c>
      <c r="E821" s="133">
        <v>2.69E-2</v>
      </c>
      <c r="F821" s="134">
        <v>1.89</v>
      </c>
      <c r="G821" s="134">
        <f t="shared" ref="G821:G823" si="46">E821*F821</f>
        <v>5.0840999999999997E-2</v>
      </c>
    </row>
    <row r="822" spans="1:8" ht="25.5">
      <c r="A822" s="131" t="s">
        <v>3392</v>
      </c>
      <c r="B822" s="132" t="s">
        <v>2146</v>
      </c>
      <c r="C822" s="131" t="s">
        <v>13</v>
      </c>
      <c r="D822" s="131" t="s">
        <v>21</v>
      </c>
      <c r="E822" s="133">
        <v>2.7E-2</v>
      </c>
      <c r="F822" s="134">
        <v>75.84</v>
      </c>
      <c r="G822" s="134">
        <f t="shared" si="46"/>
        <v>2.0476800000000002</v>
      </c>
    </row>
    <row r="823" spans="1:8" ht="25.5">
      <c r="A823" s="131" t="s">
        <v>3395</v>
      </c>
      <c r="B823" s="132" t="s">
        <v>3396</v>
      </c>
      <c r="C823" s="131" t="s">
        <v>13</v>
      </c>
      <c r="D823" s="131" t="s">
        <v>21</v>
      </c>
      <c r="E823" s="133">
        <v>1</v>
      </c>
      <c r="F823" s="134">
        <v>20.34</v>
      </c>
      <c r="G823" s="134">
        <f t="shared" si="46"/>
        <v>20.34</v>
      </c>
    </row>
    <row r="824" spans="1:8">
      <c r="A824" s="127"/>
      <c r="B824" s="128"/>
      <c r="C824" s="127"/>
      <c r="D824" s="129"/>
      <c r="E824" s="355" t="s">
        <v>3142</v>
      </c>
      <c r="F824" s="355"/>
      <c r="G824" s="135">
        <f>G823+G822+G821+G820</f>
        <v>23.857648999999999</v>
      </c>
    </row>
    <row r="825" spans="1:8" ht="30">
      <c r="A825" s="359" t="s">
        <v>3143</v>
      </c>
      <c r="B825" s="359"/>
      <c r="C825" s="130" t="s">
        <v>4</v>
      </c>
      <c r="D825" s="130" t="s">
        <v>3125</v>
      </c>
      <c r="E825" s="130" t="s">
        <v>3126</v>
      </c>
      <c r="F825" s="130" t="s">
        <v>3127</v>
      </c>
      <c r="G825" s="130" t="s">
        <v>1455</v>
      </c>
    </row>
    <row r="826" spans="1:8" ht="25.5">
      <c r="A826" s="131" t="s">
        <v>3144</v>
      </c>
      <c r="B826" s="132" t="s">
        <v>2108</v>
      </c>
      <c r="C826" s="131" t="s">
        <v>13</v>
      </c>
      <c r="D826" s="131" t="s">
        <v>1499</v>
      </c>
      <c r="E826" s="133">
        <v>0.15409999999999999</v>
      </c>
      <c r="F826" s="134">
        <v>21.66</v>
      </c>
      <c r="G826" s="134">
        <f>F826*E826</f>
        <v>3.3378059999999996</v>
      </c>
    </row>
    <row r="827" spans="1:8" ht="25.5">
      <c r="A827" s="131" t="s">
        <v>3146</v>
      </c>
      <c r="B827" s="132" t="s">
        <v>1940</v>
      </c>
      <c r="C827" s="131" t="s">
        <v>13</v>
      </c>
      <c r="D827" s="131" t="s">
        <v>1499</v>
      </c>
      <c r="E827" s="133">
        <v>0.154</v>
      </c>
      <c r="F827" s="134">
        <v>26.5</v>
      </c>
      <c r="G827" s="134">
        <f>F827*E827</f>
        <v>4.0809999999999995</v>
      </c>
    </row>
    <row r="828" spans="1:8">
      <c r="A828" s="127"/>
      <c r="B828" s="128"/>
      <c r="C828" s="127"/>
      <c r="D828" s="129"/>
      <c r="E828" s="355" t="s">
        <v>3152</v>
      </c>
      <c r="F828" s="355"/>
      <c r="G828" s="135">
        <f>G826+G827</f>
        <v>7.4188059999999991</v>
      </c>
    </row>
    <row r="829" spans="1:8">
      <c r="A829" s="127"/>
      <c r="B829" s="128"/>
      <c r="C829" s="127"/>
      <c r="D829" s="129"/>
      <c r="E829" s="356" t="s">
        <v>3157</v>
      </c>
      <c r="F829" s="356"/>
      <c r="G829" s="136">
        <f>G828+G824</f>
        <v>31.276454999999999</v>
      </c>
      <c r="H829" s="146"/>
    </row>
    <row r="830" spans="1:8">
      <c r="A830" s="127"/>
      <c r="B830" s="128"/>
      <c r="C830" s="357"/>
      <c r="D830" s="357"/>
      <c r="E830" s="129"/>
      <c r="F830" s="129"/>
      <c r="G830" s="129"/>
    </row>
    <row r="831" spans="1:8">
      <c r="A831" s="358" t="s">
        <v>3397</v>
      </c>
      <c r="B831" s="358"/>
      <c r="C831" s="358"/>
      <c r="D831" s="358"/>
      <c r="E831" s="358"/>
      <c r="F831" s="358"/>
      <c r="G831" s="358"/>
    </row>
    <row r="832" spans="1:8" ht="30">
      <c r="A832" s="359" t="s">
        <v>1505</v>
      </c>
      <c r="B832" s="359"/>
      <c r="C832" s="130" t="s">
        <v>4</v>
      </c>
      <c r="D832" s="130" t="s">
        <v>3125</v>
      </c>
      <c r="E832" s="130" t="s">
        <v>3126</v>
      </c>
      <c r="F832" s="130" t="s">
        <v>3127</v>
      </c>
      <c r="G832" s="130" t="s">
        <v>1455</v>
      </c>
    </row>
    <row r="833" spans="1:7">
      <c r="A833" s="131" t="s">
        <v>3398</v>
      </c>
      <c r="B833" s="132" t="s">
        <v>3399</v>
      </c>
      <c r="C833" s="131" t="s">
        <v>13</v>
      </c>
      <c r="D833" s="131" t="s">
        <v>86</v>
      </c>
      <c r="E833" s="133">
        <v>19.96</v>
      </c>
      <c r="F833" s="134">
        <v>7.7</v>
      </c>
      <c r="G833" s="134">
        <f>F833*E833</f>
        <v>153.69200000000001</v>
      </c>
    </row>
    <row r="834" spans="1:7" ht="25.5">
      <c r="A834" s="131" t="s">
        <v>3400</v>
      </c>
      <c r="B834" s="132" t="s">
        <v>3401</v>
      </c>
      <c r="C834" s="131" t="s">
        <v>13</v>
      </c>
      <c r="D834" s="131" t="s">
        <v>86</v>
      </c>
      <c r="E834" s="133">
        <v>9.48</v>
      </c>
      <c r="F834" s="134">
        <v>7.29</v>
      </c>
      <c r="G834" s="134">
        <f t="shared" ref="G834:G847" si="47">F834*E834</f>
        <v>69.109200000000001</v>
      </c>
    </row>
    <row r="835" spans="1:7">
      <c r="A835" s="131" t="s">
        <v>3402</v>
      </c>
      <c r="B835" s="132" t="s">
        <v>3403</v>
      </c>
      <c r="C835" s="131" t="s">
        <v>13</v>
      </c>
      <c r="D835" s="131" t="s">
        <v>86</v>
      </c>
      <c r="E835" s="133">
        <v>0.03</v>
      </c>
      <c r="F835" s="134">
        <v>37.79</v>
      </c>
      <c r="G835" s="134">
        <f t="shared" si="47"/>
        <v>1.1336999999999999</v>
      </c>
    </row>
    <row r="836" spans="1:7" ht="25.5">
      <c r="A836" s="131" t="s">
        <v>3404</v>
      </c>
      <c r="B836" s="132" t="s">
        <v>1673</v>
      </c>
      <c r="C836" s="131" t="s">
        <v>13</v>
      </c>
      <c r="D836" s="131" t="s">
        <v>86</v>
      </c>
      <c r="E836" s="133">
        <v>0.54</v>
      </c>
      <c r="F836" s="134">
        <v>28.75</v>
      </c>
      <c r="G836" s="134">
        <f t="shared" si="47"/>
        <v>15.525</v>
      </c>
    </row>
    <row r="837" spans="1:7" ht="25.5">
      <c r="A837" s="131" t="s">
        <v>3128</v>
      </c>
      <c r="B837" s="132" t="s">
        <v>2057</v>
      </c>
      <c r="C837" s="131" t="s">
        <v>13</v>
      </c>
      <c r="D837" s="131" t="s">
        <v>53</v>
      </c>
      <c r="E837" s="133">
        <v>1</v>
      </c>
      <c r="F837" s="134">
        <v>90</v>
      </c>
      <c r="G837" s="134">
        <f t="shared" si="47"/>
        <v>90</v>
      </c>
    </row>
    <row r="838" spans="1:7">
      <c r="A838" s="131" t="s">
        <v>3353</v>
      </c>
      <c r="B838" s="132" t="s">
        <v>2005</v>
      </c>
      <c r="C838" s="131" t="s">
        <v>13</v>
      </c>
      <c r="D838" s="131" t="s">
        <v>86</v>
      </c>
      <c r="E838" s="133">
        <v>690.29</v>
      </c>
      <c r="F838" s="134">
        <v>1.1000000000000001</v>
      </c>
      <c r="G838" s="134">
        <f t="shared" si="47"/>
        <v>759.31900000000007</v>
      </c>
    </row>
    <row r="839" spans="1:7" ht="25.5">
      <c r="A839" s="131" t="s">
        <v>3405</v>
      </c>
      <c r="B839" s="132" t="s">
        <v>1653</v>
      </c>
      <c r="C839" s="131" t="s">
        <v>13</v>
      </c>
      <c r="D839" s="131" t="s">
        <v>1599</v>
      </c>
      <c r="E839" s="133">
        <v>1.84</v>
      </c>
      <c r="F839" s="134">
        <v>8.34</v>
      </c>
      <c r="G839" s="134">
        <f t="shared" si="47"/>
        <v>15.345600000000001</v>
      </c>
    </row>
    <row r="840" spans="1:7" ht="25.5">
      <c r="A840" s="131" t="s">
        <v>3406</v>
      </c>
      <c r="B840" s="132" t="s">
        <v>3407</v>
      </c>
      <c r="C840" s="131" t="s">
        <v>13</v>
      </c>
      <c r="D840" s="131" t="s">
        <v>53</v>
      </c>
      <c r="E840" s="133">
        <v>0.93</v>
      </c>
      <c r="F840" s="134">
        <v>218.85</v>
      </c>
      <c r="G840" s="134">
        <f t="shared" si="47"/>
        <v>203.53050000000002</v>
      </c>
    </row>
    <row r="841" spans="1:7" ht="25.5">
      <c r="A841" s="131" t="s">
        <v>3408</v>
      </c>
      <c r="B841" s="132" t="s">
        <v>1850</v>
      </c>
      <c r="C841" s="131" t="s">
        <v>13</v>
      </c>
      <c r="D841" s="131" t="s">
        <v>53</v>
      </c>
      <c r="E841" s="133">
        <v>0.93</v>
      </c>
      <c r="F841" s="134">
        <v>220</v>
      </c>
      <c r="G841" s="134">
        <f>F841*E841</f>
        <v>204.60000000000002</v>
      </c>
    </row>
    <row r="842" spans="1:7" ht="25.5">
      <c r="A842" s="131" t="s">
        <v>3409</v>
      </c>
      <c r="B842" s="132" t="s">
        <v>1536</v>
      </c>
      <c r="C842" s="131" t="s">
        <v>13</v>
      </c>
      <c r="D842" s="131" t="s">
        <v>29</v>
      </c>
      <c r="E842" s="133">
        <v>0.05</v>
      </c>
      <c r="F842" s="134">
        <v>10.220000000000001</v>
      </c>
      <c r="G842" s="134">
        <f t="shared" si="47"/>
        <v>0.51100000000000001</v>
      </c>
    </row>
    <row r="843" spans="1:7">
      <c r="A843" s="131" t="s">
        <v>3410</v>
      </c>
      <c r="B843" s="132" t="s">
        <v>3411</v>
      </c>
      <c r="C843" s="131" t="s">
        <v>13</v>
      </c>
      <c r="D843" s="131" t="s">
        <v>86</v>
      </c>
      <c r="E843" s="133">
        <v>0.02</v>
      </c>
      <c r="F843" s="134">
        <v>18.010000000000002</v>
      </c>
      <c r="G843" s="134">
        <f t="shared" si="47"/>
        <v>0.36020000000000002</v>
      </c>
    </row>
    <row r="844" spans="1:7">
      <c r="A844" s="131" t="s">
        <v>3412</v>
      </c>
      <c r="B844" s="132" t="s">
        <v>3413</v>
      </c>
      <c r="C844" s="131" t="s">
        <v>13</v>
      </c>
      <c r="D844" s="131" t="s">
        <v>86</v>
      </c>
      <c r="E844" s="133">
        <v>0.69</v>
      </c>
      <c r="F844" s="134">
        <v>18.010000000000002</v>
      </c>
      <c r="G844" s="134">
        <f t="shared" si="47"/>
        <v>12.4269</v>
      </c>
    </row>
    <row r="845" spans="1:7" ht="28.5">
      <c r="A845" s="131" t="s">
        <v>3414</v>
      </c>
      <c r="B845" s="132" t="s">
        <v>3415</v>
      </c>
      <c r="C845" s="131" t="s">
        <v>25</v>
      </c>
      <c r="D845" s="131" t="s">
        <v>21</v>
      </c>
      <c r="E845" s="133">
        <v>1.2</v>
      </c>
      <c r="F845" s="134">
        <v>19601.25</v>
      </c>
      <c r="G845" s="134">
        <f t="shared" si="47"/>
        <v>23521.5</v>
      </c>
    </row>
    <row r="846" spans="1:7" ht="38.25">
      <c r="A846" s="131" t="s">
        <v>3416</v>
      </c>
      <c r="B846" s="132" t="s">
        <v>3417</v>
      </c>
      <c r="C846" s="131" t="s">
        <v>13</v>
      </c>
      <c r="D846" s="131" t="s">
        <v>29</v>
      </c>
      <c r="E846" s="133">
        <v>2.2999999999999998</v>
      </c>
      <c r="F846" s="134">
        <v>8.25</v>
      </c>
      <c r="G846" s="134">
        <f t="shared" si="47"/>
        <v>18.974999999999998</v>
      </c>
    </row>
    <row r="847" spans="1:7" ht="25.5">
      <c r="A847" s="131" t="s">
        <v>3418</v>
      </c>
      <c r="B847" s="132" t="s">
        <v>1659</v>
      </c>
      <c r="C847" s="131" t="s">
        <v>13</v>
      </c>
      <c r="D847" s="131" t="s">
        <v>29</v>
      </c>
      <c r="E847" s="133">
        <v>6.69</v>
      </c>
      <c r="F847" s="134">
        <v>109.61</v>
      </c>
      <c r="G847" s="134">
        <f t="shared" si="47"/>
        <v>733.29090000000008</v>
      </c>
    </row>
    <row r="848" spans="1:7">
      <c r="A848" s="127"/>
      <c r="B848" s="128"/>
      <c r="C848" s="127"/>
      <c r="D848" s="129"/>
      <c r="E848" s="355" t="s">
        <v>3142</v>
      </c>
      <c r="F848" s="355"/>
      <c r="G848" s="135">
        <f>SUM(G833:G847)</f>
        <v>25799.319</v>
      </c>
    </row>
    <row r="849" spans="1:8" ht="30">
      <c r="A849" s="359" t="s">
        <v>3153</v>
      </c>
      <c r="B849" s="359"/>
      <c r="C849" s="130" t="s">
        <v>4</v>
      </c>
      <c r="D849" s="130" t="s">
        <v>3125</v>
      </c>
      <c r="E849" s="130" t="s">
        <v>3126</v>
      </c>
      <c r="F849" s="130" t="s">
        <v>3127</v>
      </c>
      <c r="G849" s="130" t="s">
        <v>1455</v>
      </c>
    </row>
    <row r="850" spans="1:8" ht="28.5">
      <c r="A850" s="131" t="s">
        <v>3419</v>
      </c>
      <c r="B850" s="132" t="s">
        <v>3420</v>
      </c>
      <c r="C850" s="131" t="s">
        <v>3302</v>
      </c>
      <c r="D850" s="131" t="s">
        <v>29</v>
      </c>
      <c r="E850" s="133">
        <v>6.97</v>
      </c>
      <c r="F850" s="134">
        <v>745.8</v>
      </c>
      <c r="G850" s="134">
        <f>E850*F850</f>
        <v>5198.2259999999997</v>
      </c>
    </row>
    <row r="851" spans="1:8" ht="63.75">
      <c r="A851" s="131" t="s">
        <v>3421</v>
      </c>
      <c r="B851" s="132" t="s">
        <v>3422</v>
      </c>
      <c r="C851" s="131" t="s">
        <v>13</v>
      </c>
      <c r="D851" s="131" t="s">
        <v>29</v>
      </c>
      <c r="E851" s="133">
        <v>20</v>
      </c>
      <c r="F851" s="134">
        <v>470.53</v>
      </c>
      <c r="G851" s="134">
        <f>E851*F851</f>
        <v>9410.5999999999985</v>
      </c>
    </row>
    <row r="852" spans="1:8" ht="51">
      <c r="A852" s="131" t="s">
        <v>3423</v>
      </c>
      <c r="B852" s="132" t="s">
        <v>3424</v>
      </c>
      <c r="C852" s="131" t="s">
        <v>13</v>
      </c>
      <c r="D852" s="131" t="s">
        <v>14</v>
      </c>
      <c r="E852" s="133">
        <v>10</v>
      </c>
      <c r="F852" s="134">
        <v>50.31</v>
      </c>
      <c r="G852" s="134">
        <f>E852*F852</f>
        <v>503.1</v>
      </c>
    </row>
    <row r="853" spans="1:8">
      <c r="A853" s="127"/>
      <c r="B853" s="128"/>
      <c r="C853" s="127"/>
      <c r="D853" s="129"/>
      <c r="E853" s="355" t="s">
        <v>3156</v>
      </c>
      <c r="F853" s="355"/>
      <c r="G853" s="135">
        <f>G852+G851+G850</f>
        <v>15111.925999999999</v>
      </c>
    </row>
    <row r="854" spans="1:8">
      <c r="A854" s="127"/>
      <c r="B854" s="128"/>
      <c r="C854" s="127"/>
      <c r="D854" s="129"/>
      <c r="E854" s="356" t="s">
        <v>3157</v>
      </c>
      <c r="F854" s="356"/>
      <c r="G854" s="136">
        <f>G853+G848</f>
        <v>40911.244999999995</v>
      </c>
      <c r="H854" s="137">
        <v>40911.25</v>
      </c>
    </row>
    <row r="855" spans="1:8">
      <c r="A855" s="127"/>
      <c r="B855" s="128"/>
      <c r="C855" s="357"/>
      <c r="D855" s="357"/>
      <c r="E855" s="129"/>
      <c r="F855" s="129"/>
      <c r="G855" s="129"/>
    </row>
    <row r="856" spans="1:8">
      <c r="A856" s="358" t="s">
        <v>3425</v>
      </c>
      <c r="B856" s="358"/>
      <c r="C856" s="358"/>
      <c r="D856" s="358"/>
      <c r="E856" s="358"/>
      <c r="F856" s="358"/>
      <c r="G856" s="358"/>
    </row>
    <row r="857" spans="1:8" ht="30">
      <c r="A857" s="359" t="s">
        <v>1505</v>
      </c>
      <c r="B857" s="359"/>
      <c r="C857" s="130" t="s">
        <v>4</v>
      </c>
      <c r="D857" s="130" t="s">
        <v>3125</v>
      </c>
      <c r="E857" s="130" t="s">
        <v>3126</v>
      </c>
      <c r="F857" s="130" t="s">
        <v>3127</v>
      </c>
      <c r="G857" s="130" t="s">
        <v>1455</v>
      </c>
    </row>
    <row r="858" spans="1:8" ht="25.5">
      <c r="A858" s="131" t="s">
        <v>3426</v>
      </c>
      <c r="B858" s="132" t="s">
        <v>2371</v>
      </c>
      <c r="C858" s="131" t="s">
        <v>13</v>
      </c>
      <c r="D858" s="131" t="s">
        <v>21</v>
      </c>
      <c r="E858" s="133">
        <v>3</v>
      </c>
      <c r="F858" s="134">
        <v>4.7</v>
      </c>
      <c r="G858" s="134">
        <f>F858*E858</f>
        <v>14.100000000000001</v>
      </c>
    </row>
    <row r="859" spans="1:8" ht="25.5">
      <c r="A859" s="131" t="s">
        <v>3427</v>
      </c>
      <c r="B859" s="132" t="s">
        <v>2393</v>
      </c>
      <c r="C859" s="131" t="s">
        <v>13</v>
      </c>
      <c r="D859" s="131" t="s">
        <v>21</v>
      </c>
      <c r="E859" s="133">
        <v>1</v>
      </c>
      <c r="F859" s="134">
        <v>26.34</v>
      </c>
      <c r="G859" s="134">
        <f t="shared" ref="G859:G860" si="48">F859*E859</f>
        <v>26.34</v>
      </c>
    </row>
    <row r="860" spans="1:8" ht="38.25">
      <c r="A860" s="131" t="s">
        <v>3428</v>
      </c>
      <c r="B860" s="132" t="s">
        <v>2303</v>
      </c>
      <c r="C860" s="131" t="s">
        <v>13</v>
      </c>
      <c r="D860" s="131" t="s">
        <v>21</v>
      </c>
      <c r="E860" s="133">
        <v>0.17249999999999999</v>
      </c>
      <c r="F860" s="134">
        <v>27.62</v>
      </c>
      <c r="G860" s="134">
        <f t="shared" si="48"/>
        <v>4.7644500000000001</v>
      </c>
    </row>
    <row r="861" spans="1:8">
      <c r="A861" s="127"/>
      <c r="B861" s="128"/>
      <c r="C861" s="127"/>
      <c r="D861" s="129"/>
      <c r="E861" s="355" t="s">
        <v>3142</v>
      </c>
      <c r="F861" s="355"/>
      <c r="G861" s="135">
        <f>G860+G859+G858</f>
        <v>45.204450000000001</v>
      </c>
    </row>
    <row r="862" spans="1:8" ht="30">
      <c r="A862" s="359" t="s">
        <v>3143</v>
      </c>
      <c r="B862" s="359"/>
      <c r="C862" s="130" t="s">
        <v>4</v>
      </c>
      <c r="D862" s="130" t="s">
        <v>3125</v>
      </c>
      <c r="E862" s="130" t="s">
        <v>3126</v>
      </c>
      <c r="F862" s="130" t="s">
        <v>3127</v>
      </c>
      <c r="G862" s="130" t="s">
        <v>1455</v>
      </c>
    </row>
    <row r="863" spans="1:8" ht="25.5">
      <c r="A863" s="131" t="s">
        <v>3144</v>
      </c>
      <c r="B863" s="132" t="s">
        <v>2108</v>
      </c>
      <c r="C863" s="131" t="s">
        <v>13</v>
      </c>
      <c r="D863" s="131" t="s">
        <v>1499</v>
      </c>
      <c r="E863" s="133">
        <v>0.28939999999999999</v>
      </c>
      <c r="F863" s="134">
        <v>21.66</v>
      </c>
      <c r="G863" s="134">
        <f>E863*F863</f>
        <v>6.2684039999999994</v>
      </c>
    </row>
    <row r="864" spans="1:8" ht="25.5">
      <c r="A864" s="131" t="s">
        <v>3146</v>
      </c>
      <c r="B864" s="132" t="s">
        <v>1940</v>
      </c>
      <c r="C864" s="131" t="s">
        <v>13</v>
      </c>
      <c r="D864" s="131" t="s">
        <v>1499</v>
      </c>
      <c r="E864" s="133">
        <v>0.28939999999999999</v>
      </c>
      <c r="F864" s="134">
        <v>26.5</v>
      </c>
      <c r="G864" s="134">
        <f>E864*F864</f>
        <v>7.6690999999999994</v>
      </c>
    </row>
    <row r="865" spans="1:8">
      <c r="A865" s="127"/>
      <c r="B865" s="128"/>
      <c r="C865" s="127"/>
      <c r="D865" s="129"/>
      <c r="E865" s="355" t="s">
        <v>3152</v>
      </c>
      <c r="F865" s="355"/>
      <c r="G865" s="135">
        <f>G863+G864</f>
        <v>13.937503999999999</v>
      </c>
    </row>
    <row r="866" spans="1:8">
      <c r="A866" s="127"/>
      <c r="B866" s="128"/>
      <c r="C866" s="127"/>
      <c r="D866" s="129"/>
      <c r="E866" s="356" t="s">
        <v>3157</v>
      </c>
      <c r="F866" s="356"/>
      <c r="G866" s="136">
        <f>G865+G861</f>
        <v>59.141953999999998</v>
      </c>
      <c r="H866">
        <v>59.14</v>
      </c>
    </row>
    <row r="867" spans="1:8">
      <c r="A867" s="127"/>
      <c r="B867" s="128"/>
      <c r="C867" s="357"/>
      <c r="D867" s="357"/>
      <c r="E867" s="129"/>
      <c r="F867" s="129"/>
      <c r="G867" s="129"/>
    </row>
    <row r="868" spans="1:8">
      <c r="A868" s="358" t="s">
        <v>3429</v>
      </c>
      <c r="B868" s="358"/>
      <c r="C868" s="358"/>
      <c r="D868" s="358"/>
      <c r="E868" s="358"/>
      <c r="F868" s="358"/>
      <c r="G868" s="358"/>
    </row>
    <row r="869" spans="1:8" ht="30">
      <c r="A869" s="359" t="s">
        <v>1505</v>
      </c>
      <c r="B869" s="359"/>
      <c r="C869" s="130" t="s">
        <v>4</v>
      </c>
      <c r="D869" s="130" t="s">
        <v>3125</v>
      </c>
      <c r="E869" s="130" t="s">
        <v>3126</v>
      </c>
      <c r="F869" s="130" t="s">
        <v>3127</v>
      </c>
      <c r="G869" s="130" t="s">
        <v>1455</v>
      </c>
    </row>
    <row r="870" spans="1:8" ht="25.5">
      <c r="A870" s="131" t="s">
        <v>3430</v>
      </c>
      <c r="B870" s="132" t="s">
        <v>2365</v>
      </c>
      <c r="C870" s="131" t="s">
        <v>13</v>
      </c>
      <c r="D870" s="131" t="s">
        <v>21</v>
      </c>
      <c r="E870" s="133">
        <v>3</v>
      </c>
      <c r="F870" s="134">
        <v>3.9</v>
      </c>
      <c r="G870" s="134">
        <f>E870*F870</f>
        <v>11.7</v>
      </c>
    </row>
    <row r="871" spans="1:8" ht="25.5">
      <c r="A871" s="131" t="s">
        <v>3431</v>
      </c>
      <c r="B871" s="132" t="s">
        <v>3432</v>
      </c>
      <c r="C871" s="131" t="s">
        <v>13</v>
      </c>
      <c r="D871" s="131" t="s">
        <v>21</v>
      </c>
      <c r="E871" s="133">
        <v>1</v>
      </c>
      <c r="F871" s="134">
        <v>20.47</v>
      </c>
      <c r="G871" s="134">
        <f t="shared" ref="G871:G872" si="49">E871*F871</f>
        <v>20.47</v>
      </c>
    </row>
    <row r="872" spans="1:8" ht="38.25">
      <c r="A872" s="131" t="s">
        <v>3428</v>
      </c>
      <c r="B872" s="132" t="s">
        <v>2303</v>
      </c>
      <c r="C872" s="131" t="s">
        <v>13</v>
      </c>
      <c r="D872" s="131" t="s">
        <v>21</v>
      </c>
      <c r="E872" s="133">
        <v>0.1125</v>
      </c>
      <c r="F872" s="134">
        <v>27.62</v>
      </c>
      <c r="G872" s="134">
        <f t="shared" si="49"/>
        <v>3.1072500000000001</v>
      </c>
    </row>
    <row r="873" spans="1:8">
      <c r="A873" s="127"/>
      <c r="B873" s="128"/>
      <c r="C873" s="127"/>
      <c r="D873" s="129"/>
      <c r="E873" s="355" t="s">
        <v>3142</v>
      </c>
      <c r="F873" s="355"/>
      <c r="G873" s="135">
        <f>G872+G871+G870</f>
        <v>35.277249999999995</v>
      </c>
    </row>
    <row r="874" spans="1:8" ht="30">
      <c r="A874" s="359" t="s">
        <v>3143</v>
      </c>
      <c r="B874" s="359"/>
      <c r="C874" s="130" t="s">
        <v>4</v>
      </c>
      <c r="D874" s="130" t="s">
        <v>3125</v>
      </c>
      <c r="E874" s="130" t="s">
        <v>3126</v>
      </c>
      <c r="F874" s="130" t="s">
        <v>3127</v>
      </c>
      <c r="G874" s="130" t="s">
        <v>1455</v>
      </c>
    </row>
    <row r="875" spans="1:8" ht="25.5">
      <c r="A875" s="131" t="s">
        <v>3144</v>
      </c>
      <c r="B875" s="132" t="s">
        <v>2108</v>
      </c>
      <c r="C875" s="131" t="s">
        <v>13</v>
      </c>
      <c r="D875" s="131" t="s">
        <v>1499</v>
      </c>
      <c r="E875" s="133">
        <v>0.2203</v>
      </c>
      <c r="F875" s="134">
        <v>21.6</v>
      </c>
      <c r="G875" s="134">
        <f>E875*F875</f>
        <v>4.7584800000000005</v>
      </c>
    </row>
    <row r="876" spans="1:8" ht="25.5">
      <c r="A876" s="131" t="s">
        <v>3146</v>
      </c>
      <c r="B876" s="132" t="s">
        <v>1940</v>
      </c>
      <c r="C876" s="131" t="s">
        <v>13</v>
      </c>
      <c r="D876" s="131" t="s">
        <v>1499</v>
      </c>
      <c r="E876" s="133">
        <v>0.2203</v>
      </c>
      <c r="F876" s="134">
        <v>26.5</v>
      </c>
      <c r="G876" s="134">
        <f>E876*F876</f>
        <v>5.8379500000000002</v>
      </c>
    </row>
    <row r="877" spans="1:8">
      <c r="A877" s="127"/>
      <c r="B877" s="128"/>
      <c r="C877" s="127"/>
      <c r="D877" s="129"/>
      <c r="E877" s="355" t="s">
        <v>3152</v>
      </c>
      <c r="F877" s="355"/>
      <c r="G877" s="135">
        <f>G875+G876</f>
        <v>10.596430000000002</v>
      </c>
    </row>
    <row r="878" spans="1:8">
      <c r="A878" s="127"/>
      <c r="B878" s="128"/>
      <c r="C878" s="127"/>
      <c r="D878" s="129"/>
      <c r="E878" s="356" t="s">
        <v>3157</v>
      </c>
      <c r="F878" s="356"/>
      <c r="G878" s="136">
        <f>G877+G873</f>
        <v>45.873679999999993</v>
      </c>
      <c r="H878">
        <v>45.87</v>
      </c>
    </row>
    <row r="879" spans="1:8">
      <c r="A879" s="127"/>
      <c r="B879" s="128"/>
      <c r="C879" s="357"/>
      <c r="D879" s="357"/>
      <c r="E879" s="129"/>
      <c r="F879" s="129"/>
      <c r="G879" s="129"/>
    </row>
    <row r="880" spans="1:8">
      <c r="A880" s="358" t="s">
        <v>3433</v>
      </c>
      <c r="B880" s="358"/>
      <c r="C880" s="358"/>
      <c r="D880" s="358"/>
      <c r="E880" s="358"/>
      <c r="F880" s="358"/>
      <c r="G880" s="358"/>
    </row>
    <row r="881" spans="1:8" ht="30">
      <c r="A881" s="359" t="s">
        <v>1505</v>
      </c>
      <c r="B881" s="359"/>
      <c r="C881" s="130" t="s">
        <v>4</v>
      </c>
      <c r="D881" s="130" t="s">
        <v>3125</v>
      </c>
      <c r="E881" s="130" t="s">
        <v>3126</v>
      </c>
      <c r="F881" s="130" t="s">
        <v>3127</v>
      </c>
      <c r="G881" s="130" t="s">
        <v>1455</v>
      </c>
    </row>
    <row r="882" spans="1:8" ht="25.5">
      <c r="A882" s="131" t="s">
        <v>3434</v>
      </c>
      <c r="B882" s="132" t="s">
        <v>2301</v>
      </c>
      <c r="C882" s="131" t="s">
        <v>13</v>
      </c>
      <c r="D882" s="131" t="s">
        <v>21</v>
      </c>
      <c r="E882" s="133">
        <v>2</v>
      </c>
      <c r="F882" s="134">
        <v>5.51</v>
      </c>
      <c r="G882" s="134">
        <f>E882*F882</f>
        <v>11.02</v>
      </c>
    </row>
    <row r="883" spans="1:8" ht="25.5">
      <c r="A883" s="131" t="s">
        <v>3435</v>
      </c>
      <c r="B883" s="132" t="s">
        <v>2401</v>
      </c>
      <c r="C883" s="131" t="s">
        <v>13</v>
      </c>
      <c r="D883" s="131" t="s">
        <v>21</v>
      </c>
      <c r="E883" s="133">
        <v>1</v>
      </c>
      <c r="F883" s="134">
        <v>4.24</v>
      </c>
      <c r="G883" s="134">
        <f t="shared" ref="G883:G885" si="50">E883*F883</f>
        <v>4.24</v>
      </c>
    </row>
    <row r="884" spans="1:8" ht="38.25">
      <c r="A884" s="131" t="s">
        <v>3428</v>
      </c>
      <c r="B884" s="132" t="s">
        <v>2303</v>
      </c>
      <c r="C884" s="131" t="s">
        <v>13</v>
      </c>
      <c r="D884" s="131" t="s">
        <v>21</v>
      </c>
      <c r="E884" s="133">
        <v>0.1525</v>
      </c>
      <c r="F884" s="134">
        <v>27.62</v>
      </c>
      <c r="G884" s="134">
        <f t="shared" si="50"/>
        <v>4.2120499999999996</v>
      </c>
    </row>
    <row r="885" spans="1:8">
      <c r="A885" s="131" t="s">
        <v>3436</v>
      </c>
      <c r="B885" s="132" t="s">
        <v>2412</v>
      </c>
      <c r="C885" s="131" t="s">
        <v>13</v>
      </c>
      <c r="D885" s="131" t="s">
        <v>21</v>
      </c>
      <c r="E885" s="133">
        <v>1</v>
      </c>
      <c r="F885" s="134">
        <v>57.52</v>
      </c>
      <c r="G885" s="134">
        <f t="shared" si="50"/>
        <v>57.52</v>
      </c>
    </row>
    <row r="886" spans="1:8">
      <c r="A886" s="127"/>
      <c r="B886" s="128"/>
      <c r="C886" s="127"/>
      <c r="D886" s="129"/>
      <c r="E886" s="355" t="s">
        <v>3142</v>
      </c>
      <c r="F886" s="355"/>
      <c r="G886" s="135">
        <f>G885+G884+G883+G882</f>
        <v>76.992049999999992</v>
      </c>
    </row>
    <row r="887" spans="1:8" ht="30">
      <c r="A887" s="359" t="s">
        <v>3143</v>
      </c>
      <c r="B887" s="359"/>
      <c r="C887" s="130" t="s">
        <v>4</v>
      </c>
      <c r="D887" s="130" t="s">
        <v>3125</v>
      </c>
      <c r="E887" s="130" t="s">
        <v>3126</v>
      </c>
      <c r="F887" s="130" t="s">
        <v>3127</v>
      </c>
      <c r="G887" s="130" t="s">
        <v>1455</v>
      </c>
    </row>
    <row r="888" spans="1:8" ht="25.5">
      <c r="A888" s="131" t="s">
        <v>3144</v>
      </c>
      <c r="B888" s="132" t="s">
        <v>2108</v>
      </c>
      <c r="C888" s="131" t="s">
        <v>13</v>
      </c>
      <c r="D888" s="131" t="s">
        <v>1499</v>
      </c>
      <c r="E888" s="133">
        <v>0.31985000000000002</v>
      </c>
      <c r="F888" s="134">
        <v>21.6</v>
      </c>
      <c r="G888" s="134">
        <f>F888*E888</f>
        <v>6.9087600000000009</v>
      </c>
    </row>
    <row r="889" spans="1:8" ht="25.5">
      <c r="A889" s="131" t="s">
        <v>3146</v>
      </c>
      <c r="B889" s="132" t="s">
        <v>1940</v>
      </c>
      <c r="C889" s="131" t="s">
        <v>13</v>
      </c>
      <c r="D889" s="131" t="s">
        <v>1499</v>
      </c>
      <c r="E889" s="133">
        <v>0.31985000000000002</v>
      </c>
      <c r="F889" s="134">
        <v>26.5</v>
      </c>
      <c r="G889" s="134">
        <f>F889*E889</f>
        <v>8.4760249999999999</v>
      </c>
    </row>
    <row r="890" spans="1:8">
      <c r="A890" s="127"/>
      <c r="B890" s="128"/>
      <c r="C890" s="127"/>
      <c r="D890" s="129"/>
      <c r="E890" s="355" t="s">
        <v>3152</v>
      </c>
      <c r="F890" s="355"/>
      <c r="G890" s="135">
        <f>G889+G888</f>
        <v>15.384785000000001</v>
      </c>
    </row>
    <row r="891" spans="1:8">
      <c r="A891" s="127"/>
      <c r="B891" s="128"/>
      <c r="C891" s="127"/>
      <c r="D891" s="129"/>
      <c r="E891" s="356" t="s">
        <v>3157</v>
      </c>
      <c r="F891" s="356"/>
      <c r="G891" s="136">
        <f>G890+G886</f>
        <v>92.376835</v>
      </c>
      <c r="H891">
        <v>92.38</v>
      </c>
    </row>
    <row r="892" spans="1:8">
      <c r="A892" s="127"/>
      <c r="B892" s="128"/>
      <c r="C892" s="357"/>
      <c r="D892" s="357"/>
      <c r="E892" s="129"/>
      <c r="F892" s="129"/>
      <c r="G892" s="129"/>
    </row>
    <row r="893" spans="1:8">
      <c r="A893" s="358" t="s">
        <v>3437</v>
      </c>
      <c r="B893" s="358"/>
      <c r="C893" s="358"/>
      <c r="D893" s="358"/>
      <c r="E893" s="358"/>
      <c r="F893" s="358"/>
      <c r="G893" s="358"/>
    </row>
    <row r="894" spans="1:8" ht="30">
      <c r="A894" s="359" t="s">
        <v>1505</v>
      </c>
      <c r="B894" s="359"/>
      <c r="C894" s="130" t="s">
        <v>4</v>
      </c>
      <c r="D894" s="130" t="s">
        <v>3125</v>
      </c>
      <c r="E894" s="130" t="s">
        <v>3126</v>
      </c>
      <c r="F894" s="130" t="s">
        <v>3127</v>
      </c>
      <c r="G894" s="130" t="s">
        <v>1455</v>
      </c>
    </row>
    <row r="895" spans="1:8">
      <c r="A895" s="131" t="s">
        <v>3388</v>
      </c>
      <c r="B895" s="132" t="s">
        <v>2156</v>
      </c>
      <c r="C895" s="131" t="s">
        <v>13</v>
      </c>
      <c r="D895" s="131" t="s">
        <v>21</v>
      </c>
      <c r="E895" s="133">
        <v>4.8999999999999998E-3</v>
      </c>
      <c r="F895" s="134">
        <v>65.400000000000006</v>
      </c>
      <c r="G895" s="134">
        <v>0.32</v>
      </c>
    </row>
    <row r="896" spans="1:8">
      <c r="A896" s="131" t="s">
        <v>3391</v>
      </c>
      <c r="B896" s="132" t="s">
        <v>2112</v>
      </c>
      <c r="C896" s="131" t="s">
        <v>13</v>
      </c>
      <c r="D896" s="131" t="s">
        <v>21</v>
      </c>
      <c r="E896" s="133">
        <v>3.5999999999999997E-2</v>
      </c>
      <c r="F896" s="134">
        <v>2.89</v>
      </c>
      <c r="G896" s="134">
        <v>0.1</v>
      </c>
    </row>
    <row r="897" spans="1:7" ht="28.5">
      <c r="A897" s="131" t="s">
        <v>3438</v>
      </c>
      <c r="B897" s="132" t="s">
        <v>3439</v>
      </c>
      <c r="C897" s="131" t="s">
        <v>25</v>
      </c>
      <c r="D897" s="131" t="s">
        <v>29</v>
      </c>
      <c r="E897" s="133">
        <v>1.05</v>
      </c>
      <c r="F897" s="134">
        <v>78</v>
      </c>
      <c r="G897" s="134">
        <v>81.900000000000006</v>
      </c>
    </row>
    <row r="898" spans="1:7" ht="25.5">
      <c r="A898" s="131" t="s">
        <v>3392</v>
      </c>
      <c r="B898" s="132" t="s">
        <v>2146</v>
      </c>
      <c r="C898" s="131" t="s">
        <v>13</v>
      </c>
      <c r="D898" s="131" t="s">
        <v>21</v>
      </c>
      <c r="E898" s="133">
        <v>7.4999999999999997E-3</v>
      </c>
      <c r="F898" s="134">
        <v>74.09</v>
      </c>
      <c r="G898" s="134">
        <v>0.55000000000000004</v>
      </c>
    </row>
    <row r="899" spans="1:7">
      <c r="A899" s="127"/>
      <c r="B899" s="128"/>
      <c r="C899" s="127"/>
      <c r="D899" s="129"/>
      <c r="E899" s="355" t="s">
        <v>3142</v>
      </c>
      <c r="F899" s="355"/>
      <c r="G899" s="135">
        <v>82.87</v>
      </c>
    </row>
    <row r="900" spans="1:7" ht="30">
      <c r="A900" s="359" t="s">
        <v>3143</v>
      </c>
      <c r="B900" s="359"/>
      <c r="C900" s="130" t="s">
        <v>4</v>
      </c>
      <c r="D900" s="130" t="s">
        <v>3125</v>
      </c>
      <c r="E900" s="130" t="s">
        <v>3126</v>
      </c>
      <c r="F900" s="130" t="s">
        <v>3127</v>
      </c>
      <c r="G900" s="130" t="s">
        <v>1455</v>
      </c>
    </row>
    <row r="901" spans="1:7" ht="25.5">
      <c r="A901" s="131" t="s">
        <v>3144</v>
      </c>
      <c r="B901" s="132" t="s">
        <v>2108</v>
      </c>
      <c r="C901" s="131" t="s">
        <v>13</v>
      </c>
      <c r="D901" s="131" t="s">
        <v>1499</v>
      </c>
      <c r="E901" s="133">
        <v>0.41620000000000001</v>
      </c>
      <c r="F901" s="134">
        <v>23.12</v>
      </c>
      <c r="G901" s="134">
        <v>9.6199999999999992</v>
      </c>
    </row>
    <row r="902" spans="1:7" ht="25.5">
      <c r="A902" s="131" t="s">
        <v>3146</v>
      </c>
      <c r="B902" s="132" t="s">
        <v>1940</v>
      </c>
      <c r="C902" s="131" t="s">
        <v>13</v>
      </c>
      <c r="D902" s="131" t="s">
        <v>1499</v>
      </c>
      <c r="E902" s="133">
        <v>0.41620000000000001</v>
      </c>
      <c r="F902" s="134">
        <v>28.47</v>
      </c>
      <c r="G902" s="134">
        <v>11.84</v>
      </c>
    </row>
    <row r="903" spans="1:7">
      <c r="A903" s="127"/>
      <c r="B903" s="128"/>
      <c r="C903" s="127"/>
      <c r="D903" s="129"/>
      <c r="E903" s="355" t="s">
        <v>3152</v>
      </c>
      <c r="F903" s="355"/>
      <c r="G903" s="135">
        <v>21.46</v>
      </c>
    </row>
    <row r="904" spans="1:7">
      <c r="A904" s="127"/>
      <c r="B904" s="128"/>
      <c r="C904" s="127"/>
      <c r="D904" s="129"/>
      <c r="E904" s="356" t="s">
        <v>3157</v>
      </c>
      <c r="F904" s="356"/>
      <c r="G904" s="136">
        <v>104.33</v>
      </c>
    </row>
    <row r="905" spans="1:7">
      <c r="A905" s="127"/>
      <c r="B905" s="128"/>
      <c r="C905" s="357"/>
      <c r="D905" s="357"/>
      <c r="E905" s="129"/>
      <c r="F905" s="129"/>
      <c r="G905" s="129"/>
    </row>
    <row r="906" spans="1:7">
      <c r="A906" s="358" t="s">
        <v>3440</v>
      </c>
      <c r="B906" s="358"/>
      <c r="C906" s="358"/>
      <c r="D906" s="358"/>
      <c r="E906" s="358"/>
      <c r="F906" s="358"/>
      <c r="G906" s="358"/>
    </row>
    <row r="907" spans="1:7" ht="30">
      <c r="A907" s="359" t="s">
        <v>1505</v>
      </c>
      <c r="B907" s="359"/>
      <c r="C907" s="130" t="s">
        <v>4</v>
      </c>
      <c r="D907" s="130" t="s">
        <v>3125</v>
      </c>
      <c r="E907" s="130" t="s">
        <v>3126</v>
      </c>
      <c r="F907" s="130" t="s">
        <v>3127</v>
      </c>
      <c r="G907" s="130" t="s">
        <v>1455</v>
      </c>
    </row>
    <row r="908" spans="1:7" ht="28.5">
      <c r="A908" s="147" t="s">
        <v>3441</v>
      </c>
      <c r="B908" s="148" t="s">
        <v>3442</v>
      </c>
      <c r="C908" s="147" t="s">
        <v>25</v>
      </c>
      <c r="D908" s="147" t="s">
        <v>21</v>
      </c>
      <c r="E908" s="149">
        <v>1</v>
      </c>
      <c r="F908" s="150">
        <v>89.9</v>
      </c>
      <c r="G908" s="150">
        <f>F908*E908</f>
        <v>89.9</v>
      </c>
    </row>
    <row r="909" spans="1:7" ht="28.5">
      <c r="A909" s="147" t="s">
        <v>3441</v>
      </c>
      <c r="B909" s="148" t="s">
        <v>3442</v>
      </c>
      <c r="C909" s="147" t="s">
        <v>25</v>
      </c>
      <c r="D909" s="147" t="s">
        <v>21</v>
      </c>
      <c r="E909" s="149">
        <v>1</v>
      </c>
      <c r="F909" s="150">
        <v>89.9</v>
      </c>
      <c r="G909" s="150">
        <f t="shared" ref="G909:G911" si="51">F909*E909</f>
        <v>89.9</v>
      </c>
    </row>
    <row r="910" spans="1:7">
      <c r="A910" s="131" t="s">
        <v>3443</v>
      </c>
      <c r="B910" s="132" t="s">
        <v>2522</v>
      </c>
      <c r="C910" s="131" t="s">
        <v>13</v>
      </c>
      <c r="D910" s="131" t="s">
        <v>21</v>
      </c>
      <c r="E910" s="133">
        <v>1</v>
      </c>
      <c r="F910" s="134">
        <v>10.68</v>
      </c>
      <c r="G910" s="134">
        <f>F910*E910</f>
        <v>10.68</v>
      </c>
    </row>
    <row r="911" spans="1:7" ht="25.5">
      <c r="A911" s="131" t="s">
        <v>3444</v>
      </c>
      <c r="B911" s="132" t="s">
        <v>2524</v>
      </c>
      <c r="C911" s="131" t="s">
        <v>13</v>
      </c>
      <c r="D911" s="131" t="s">
        <v>21</v>
      </c>
      <c r="E911" s="133">
        <v>1</v>
      </c>
      <c r="F911" s="134">
        <v>46.37</v>
      </c>
      <c r="G911" s="134">
        <f t="shared" si="51"/>
        <v>46.37</v>
      </c>
    </row>
    <row r="912" spans="1:7">
      <c r="A912" s="127"/>
      <c r="B912" s="128"/>
      <c r="C912" s="127"/>
      <c r="D912" s="129"/>
      <c r="E912" s="355" t="s">
        <v>3142</v>
      </c>
      <c r="F912" s="355"/>
      <c r="G912" s="135">
        <f>G911+G910+G909+G908</f>
        <v>236.85</v>
      </c>
    </row>
    <row r="913" spans="1:8" ht="30">
      <c r="A913" s="359" t="s">
        <v>3143</v>
      </c>
      <c r="B913" s="359"/>
      <c r="C913" s="130" t="s">
        <v>4</v>
      </c>
      <c r="D913" s="130" t="s">
        <v>3125</v>
      </c>
      <c r="E913" s="130" t="s">
        <v>3126</v>
      </c>
      <c r="F913" s="130" t="s">
        <v>3127</v>
      </c>
      <c r="G913" s="130" t="s">
        <v>1455</v>
      </c>
    </row>
    <row r="914" spans="1:8" ht="25.5">
      <c r="A914" s="131" t="s">
        <v>3146</v>
      </c>
      <c r="B914" s="132" t="s">
        <v>1940</v>
      </c>
      <c r="C914" s="131" t="s">
        <v>13</v>
      </c>
      <c r="D914" s="131" t="s">
        <v>1499</v>
      </c>
      <c r="E914" s="133">
        <v>2.3450000000000002</v>
      </c>
      <c r="F914" s="134">
        <v>26.5</v>
      </c>
      <c r="G914" s="134">
        <f>F914*E914</f>
        <v>62.142500000000005</v>
      </c>
    </row>
    <row r="915" spans="1:8">
      <c r="A915" s="131" t="s">
        <v>3150</v>
      </c>
      <c r="B915" s="132" t="s">
        <v>1501</v>
      </c>
      <c r="C915" s="131" t="s">
        <v>13</v>
      </c>
      <c r="D915" s="131" t="s">
        <v>1499</v>
      </c>
      <c r="E915" s="133">
        <v>2.3450000000000002</v>
      </c>
      <c r="F915" s="134">
        <v>21.78</v>
      </c>
      <c r="G915" s="134">
        <f>F915*E915</f>
        <v>51.074100000000008</v>
      </c>
    </row>
    <row r="916" spans="1:8">
      <c r="A916" s="127"/>
      <c r="B916" s="128"/>
      <c r="C916" s="127"/>
      <c r="D916" s="129"/>
      <c r="E916" s="355" t="s">
        <v>3152</v>
      </c>
      <c r="F916" s="355"/>
      <c r="G916" s="135">
        <f>G915+G914</f>
        <v>113.21660000000001</v>
      </c>
    </row>
    <row r="917" spans="1:8" ht="30">
      <c r="A917" s="359" t="s">
        <v>3153</v>
      </c>
      <c r="B917" s="359"/>
      <c r="C917" s="130" t="s">
        <v>4</v>
      </c>
      <c r="D917" s="130" t="s">
        <v>3125</v>
      </c>
      <c r="E917" s="130" t="s">
        <v>3126</v>
      </c>
      <c r="F917" s="130" t="s">
        <v>3127</v>
      </c>
      <c r="G917" s="130" t="s">
        <v>1455</v>
      </c>
    </row>
    <row r="918" spans="1:8" ht="25.5">
      <c r="A918" s="131" t="s">
        <v>899</v>
      </c>
      <c r="B918" s="132" t="s">
        <v>900</v>
      </c>
      <c r="C918" s="131" t="s">
        <v>13</v>
      </c>
      <c r="D918" s="131" t="s">
        <v>21</v>
      </c>
      <c r="E918" s="133">
        <v>1</v>
      </c>
      <c r="F918" s="134">
        <v>12.9</v>
      </c>
      <c r="G918" s="134">
        <f>F918*E918</f>
        <v>12.9</v>
      </c>
    </row>
    <row r="919" spans="1:8">
      <c r="A919" s="127"/>
      <c r="B919" s="128"/>
      <c r="C919" s="127"/>
      <c r="D919" s="129"/>
      <c r="E919" s="355" t="s">
        <v>3156</v>
      </c>
      <c r="F919" s="355"/>
      <c r="G919" s="135">
        <f>G918</f>
        <v>12.9</v>
      </c>
    </row>
    <row r="920" spans="1:8">
      <c r="A920" s="127"/>
      <c r="B920" s="128"/>
      <c r="C920" s="127"/>
      <c r="D920" s="129"/>
      <c r="E920" s="356" t="s">
        <v>3157</v>
      </c>
      <c r="F920" s="356"/>
      <c r="G920" s="136">
        <f>G919+G916+G912</f>
        <v>362.96660000000003</v>
      </c>
      <c r="H920">
        <v>362.97</v>
      </c>
    </row>
    <row r="921" spans="1:8">
      <c r="A921" s="127"/>
      <c r="B921" s="128"/>
      <c r="C921" s="357"/>
      <c r="D921" s="357"/>
      <c r="E921" s="129"/>
      <c r="F921" s="129"/>
      <c r="G921" s="129"/>
    </row>
    <row r="922" spans="1:8">
      <c r="A922" s="358" t="s">
        <v>3445</v>
      </c>
      <c r="B922" s="358"/>
      <c r="C922" s="358"/>
      <c r="D922" s="358"/>
      <c r="E922" s="358"/>
      <c r="F922" s="358"/>
      <c r="G922" s="358"/>
    </row>
    <row r="923" spans="1:8" ht="30">
      <c r="A923" s="359" t="s">
        <v>1505</v>
      </c>
      <c r="B923" s="359"/>
      <c r="C923" s="130" t="s">
        <v>4</v>
      </c>
      <c r="D923" s="130" t="s">
        <v>3125</v>
      </c>
      <c r="E923" s="130" t="s">
        <v>3126</v>
      </c>
      <c r="F923" s="130" t="s">
        <v>3127</v>
      </c>
      <c r="G923" s="130" t="s">
        <v>1455</v>
      </c>
    </row>
    <row r="924" spans="1:8" ht="25.5">
      <c r="A924" s="131" t="s">
        <v>3446</v>
      </c>
      <c r="B924" s="132" t="s">
        <v>3447</v>
      </c>
      <c r="C924" s="131" t="s">
        <v>13</v>
      </c>
      <c r="D924" s="131" t="s">
        <v>21</v>
      </c>
      <c r="E924" s="133">
        <v>1</v>
      </c>
      <c r="F924" s="134">
        <v>91.68</v>
      </c>
      <c r="G924" s="134">
        <f>E924*F924</f>
        <v>91.68</v>
      </c>
    </row>
    <row r="925" spans="1:8" ht="38.25">
      <c r="A925" s="131" t="s">
        <v>3448</v>
      </c>
      <c r="B925" s="132" t="s">
        <v>1942</v>
      </c>
      <c r="C925" s="131" t="s">
        <v>13</v>
      </c>
      <c r="D925" s="131" t="s">
        <v>21</v>
      </c>
      <c r="E925" s="133">
        <v>2</v>
      </c>
      <c r="F925" s="134">
        <v>19.260000000000002</v>
      </c>
      <c r="G925" s="134">
        <f t="shared" ref="G925:G926" si="52">E925*F925</f>
        <v>38.520000000000003</v>
      </c>
    </row>
    <row r="926" spans="1:8">
      <c r="A926" s="131" t="s">
        <v>3449</v>
      </c>
      <c r="B926" s="132" t="s">
        <v>2488</v>
      </c>
      <c r="C926" s="131" t="s">
        <v>13</v>
      </c>
      <c r="D926" s="131" t="s">
        <v>86</v>
      </c>
      <c r="E926" s="133">
        <v>3.04E-2</v>
      </c>
      <c r="F926" s="134">
        <v>111.3</v>
      </c>
      <c r="G926" s="134">
        <f t="shared" si="52"/>
        <v>3.3835199999999999</v>
      </c>
    </row>
    <row r="927" spans="1:8">
      <c r="A927" s="127"/>
      <c r="B927" s="128"/>
      <c r="C927" s="127"/>
      <c r="D927" s="129"/>
      <c r="E927" s="355" t="s">
        <v>3142</v>
      </c>
      <c r="F927" s="355"/>
      <c r="G927" s="135">
        <f>G926+G925+G924</f>
        <v>133.58352000000002</v>
      </c>
    </row>
    <row r="928" spans="1:8" ht="30">
      <c r="A928" s="359" t="s">
        <v>3143</v>
      </c>
      <c r="B928" s="359"/>
      <c r="C928" s="130" t="s">
        <v>4</v>
      </c>
      <c r="D928" s="130" t="s">
        <v>3125</v>
      </c>
      <c r="E928" s="130" t="s">
        <v>3126</v>
      </c>
      <c r="F928" s="130" t="s">
        <v>3127</v>
      </c>
      <c r="G928" s="130" t="s">
        <v>1455</v>
      </c>
    </row>
    <row r="929" spans="1:8" ht="25.5">
      <c r="A929" s="131" t="s">
        <v>3146</v>
      </c>
      <c r="B929" s="132" t="s">
        <v>1940</v>
      </c>
      <c r="C929" s="131" t="s">
        <v>13</v>
      </c>
      <c r="D929" s="131" t="s">
        <v>1499</v>
      </c>
      <c r="E929" s="133">
        <v>0.38679999999999998</v>
      </c>
      <c r="F929" s="134">
        <v>26.5</v>
      </c>
      <c r="G929" s="134">
        <f>E929*F929</f>
        <v>10.2502</v>
      </c>
    </row>
    <row r="930" spans="1:8">
      <c r="A930" s="131" t="s">
        <v>3150</v>
      </c>
      <c r="B930" s="132" t="s">
        <v>1501</v>
      </c>
      <c r="C930" s="131" t="s">
        <v>13</v>
      </c>
      <c r="D930" s="131" t="s">
        <v>1499</v>
      </c>
      <c r="E930" s="133">
        <v>0.18820000000000001</v>
      </c>
      <c r="F930" s="134">
        <v>21.78</v>
      </c>
      <c r="G930" s="134">
        <f>E930*F930</f>
        <v>4.0989960000000005</v>
      </c>
    </row>
    <row r="931" spans="1:8">
      <c r="A931" s="127"/>
      <c r="B931" s="128"/>
      <c r="C931" s="127"/>
      <c r="D931" s="129"/>
      <c r="E931" s="355" t="s">
        <v>3152</v>
      </c>
      <c r="F931" s="355"/>
      <c r="G931" s="135">
        <f>G930+G929</f>
        <v>14.349195999999999</v>
      </c>
    </row>
    <row r="932" spans="1:8">
      <c r="A932" s="127"/>
      <c r="B932" s="128"/>
      <c r="C932" s="127"/>
      <c r="D932" s="129"/>
      <c r="E932" s="356" t="s">
        <v>3157</v>
      </c>
      <c r="F932" s="356"/>
      <c r="G932" s="136">
        <f>G931+G927</f>
        <v>147.93271600000003</v>
      </c>
      <c r="H932">
        <v>147.93</v>
      </c>
    </row>
    <row r="933" spans="1:8">
      <c r="A933" s="127"/>
      <c r="B933" s="128"/>
      <c r="C933" s="357"/>
      <c r="D933" s="357"/>
      <c r="E933" s="129"/>
      <c r="F933" s="129"/>
      <c r="G933" s="129"/>
    </row>
    <row r="934" spans="1:8">
      <c r="A934" s="358" t="s">
        <v>3450</v>
      </c>
      <c r="B934" s="358"/>
      <c r="C934" s="358"/>
      <c r="D934" s="358"/>
      <c r="E934" s="358"/>
      <c r="F934" s="358"/>
      <c r="G934" s="358"/>
    </row>
    <row r="935" spans="1:8" ht="30">
      <c r="A935" s="359" t="s">
        <v>1505</v>
      </c>
      <c r="B935" s="359"/>
      <c r="C935" s="130" t="s">
        <v>4</v>
      </c>
      <c r="D935" s="130" t="s">
        <v>3125</v>
      </c>
      <c r="E935" s="130" t="s">
        <v>3126</v>
      </c>
      <c r="F935" s="130" t="s">
        <v>3127</v>
      </c>
      <c r="G935" s="130" t="s">
        <v>1455</v>
      </c>
    </row>
    <row r="936" spans="1:8" ht="25.5">
      <c r="A936" s="131" t="s">
        <v>3451</v>
      </c>
      <c r="B936" s="132" t="s">
        <v>2514</v>
      </c>
      <c r="C936" s="131" t="s">
        <v>13</v>
      </c>
      <c r="D936" s="131" t="s">
        <v>21</v>
      </c>
      <c r="E936" s="133">
        <v>1</v>
      </c>
      <c r="F936" s="134">
        <v>224.92</v>
      </c>
      <c r="G936" s="134">
        <f>E936*F936</f>
        <v>224.92</v>
      </c>
    </row>
    <row r="937" spans="1:8">
      <c r="A937" s="131" t="s">
        <v>3452</v>
      </c>
      <c r="B937" s="132" t="s">
        <v>2500</v>
      </c>
      <c r="C937" s="131" t="s">
        <v>13</v>
      </c>
      <c r="D937" s="131" t="s">
        <v>86</v>
      </c>
      <c r="E937" s="133">
        <v>0.2974</v>
      </c>
      <c r="F937" s="134">
        <v>50.96</v>
      </c>
      <c r="G937" s="134">
        <f>E937*F937</f>
        <v>15.155504000000001</v>
      </c>
    </row>
    <row r="938" spans="1:8">
      <c r="A938" s="127"/>
      <c r="B938" s="128"/>
      <c r="C938" s="127"/>
      <c r="D938" s="129"/>
      <c r="E938" s="355" t="s">
        <v>3142</v>
      </c>
      <c r="F938" s="355"/>
      <c r="G938" s="135">
        <f>G937+G936</f>
        <v>240.075504</v>
      </c>
    </row>
    <row r="939" spans="1:8" ht="30">
      <c r="A939" s="359" t="s">
        <v>3143</v>
      </c>
      <c r="B939" s="359"/>
      <c r="C939" s="130" t="s">
        <v>4</v>
      </c>
      <c r="D939" s="130" t="s">
        <v>3125</v>
      </c>
      <c r="E939" s="130" t="s">
        <v>3126</v>
      </c>
      <c r="F939" s="130" t="s">
        <v>3127</v>
      </c>
      <c r="G939" s="130" t="s">
        <v>1455</v>
      </c>
    </row>
    <row r="940" spans="1:8" ht="25.5">
      <c r="A940" s="131" t="s">
        <v>3365</v>
      </c>
      <c r="B940" s="132" t="s">
        <v>1902</v>
      </c>
      <c r="C940" s="131" t="s">
        <v>13</v>
      </c>
      <c r="D940" s="131" t="s">
        <v>1499</v>
      </c>
      <c r="E940" s="133">
        <v>0.47699999999999998</v>
      </c>
      <c r="F940" s="134">
        <v>28</v>
      </c>
      <c r="G940" s="134">
        <f>E940*F940</f>
        <v>13.356</v>
      </c>
    </row>
    <row r="941" spans="1:8">
      <c r="A941" s="131" t="s">
        <v>3150</v>
      </c>
      <c r="B941" s="132" t="s">
        <v>1501</v>
      </c>
      <c r="C941" s="131" t="s">
        <v>13</v>
      </c>
      <c r="D941" s="131" t="s">
        <v>1499</v>
      </c>
      <c r="E941" s="133">
        <v>0.1502</v>
      </c>
      <c r="F941" s="134">
        <v>21.78</v>
      </c>
      <c r="G941" s="134">
        <f>E941*F941</f>
        <v>3.2713560000000004</v>
      </c>
    </row>
    <row r="942" spans="1:8">
      <c r="A942" s="127"/>
      <c r="B942" s="128"/>
      <c r="C942" s="127"/>
      <c r="D942" s="129"/>
      <c r="E942" s="355" t="s">
        <v>3152</v>
      </c>
      <c r="F942" s="355"/>
      <c r="G942" s="135">
        <f>G941+G940</f>
        <v>16.627355999999999</v>
      </c>
    </row>
    <row r="943" spans="1:8">
      <c r="A943" s="127"/>
      <c r="B943" s="128"/>
      <c r="C943" s="127"/>
      <c r="D943" s="129"/>
      <c r="E943" s="356" t="s">
        <v>3157</v>
      </c>
      <c r="F943" s="356"/>
      <c r="G943" s="136">
        <f>G942+G938</f>
        <v>256.70285999999999</v>
      </c>
      <c r="H943">
        <v>256.7</v>
      </c>
    </row>
    <row r="944" spans="1:8">
      <c r="A944" s="127"/>
      <c r="B944" s="128"/>
      <c r="C944" s="357"/>
      <c r="D944" s="357"/>
      <c r="E944" s="129"/>
      <c r="F944" s="129"/>
      <c r="G944" s="129"/>
    </row>
    <row r="945" spans="1:8">
      <c r="A945" s="358" t="s">
        <v>3453</v>
      </c>
      <c r="B945" s="358"/>
      <c r="C945" s="358"/>
      <c r="D945" s="358"/>
      <c r="E945" s="358"/>
      <c r="F945" s="358"/>
      <c r="G945" s="358"/>
    </row>
    <row r="946" spans="1:8" ht="30">
      <c r="A946" s="359" t="s">
        <v>1505</v>
      </c>
      <c r="B946" s="359"/>
      <c r="C946" s="130" t="s">
        <v>4</v>
      </c>
      <c r="D946" s="130" t="s">
        <v>3125</v>
      </c>
      <c r="E946" s="130" t="s">
        <v>3126</v>
      </c>
      <c r="F946" s="130" t="s">
        <v>3127</v>
      </c>
      <c r="G946" s="130" t="s">
        <v>1455</v>
      </c>
    </row>
    <row r="947" spans="1:8">
      <c r="A947" s="131" t="s">
        <v>3443</v>
      </c>
      <c r="B947" s="132" t="s">
        <v>2522</v>
      </c>
      <c r="C947" s="131" t="s">
        <v>13</v>
      </c>
      <c r="D947" s="131" t="s">
        <v>21</v>
      </c>
      <c r="E947" s="133">
        <v>2.1000000000000001E-2</v>
      </c>
      <c r="F947" s="134">
        <v>3.2</v>
      </c>
      <c r="G947" s="134">
        <f>F947*E947</f>
        <v>6.720000000000001E-2</v>
      </c>
    </row>
    <row r="948" spans="1:8" ht="25.5">
      <c r="A948" s="131" t="s">
        <v>3454</v>
      </c>
      <c r="B948" s="132" t="s">
        <v>3455</v>
      </c>
      <c r="C948" s="131" t="s">
        <v>13</v>
      </c>
      <c r="D948" s="131" t="s">
        <v>21</v>
      </c>
      <c r="E948" s="133">
        <v>1</v>
      </c>
      <c r="F948" s="134">
        <v>107.31</v>
      </c>
      <c r="G948" s="134">
        <f>F948*E948</f>
        <v>107.31</v>
      </c>
    </row>
    <row r="949" spans="1:8">
      <c r="A949" s="127"/>
      <c r="B949" s="128"/>
      <c r="C949" s="127"/>
      <c r="D949" s="129"/>
      <c r="E949" s="355" t="s">
        <v>3142</v>
      </c>
      <c r="F949" s="355"/>
      <c r="G949" s="135">
        <f>G948+G947</f>
        <v>107.3772</v>
      </c>
    </row>
    <row r="950" spans="1:8" ht="30">
      <c r="A950" s="359" t="s">
        <v>3143</v>
      </c>
      <c r="B950" s="359"/>
      <c r="C950" s="130" t="s">
        <v>4</v>
      </c>
      <c r="D950" s="130" t="s">
        <v>3125</v>
      </c>
      <c r="E950" s="130" t="s">
        <v>3126</v>
      </c>
      <c r="F950" s="130" t="s">
        <v>3127</v>
      </c>
      <c r="G950" s="130" t="s">
        <v>1455</v>
      </c>
    </row>
    <row r="951" spans="1:8" ht="25.5">
      <c r="A951" s="131" t="s">
        <v>3146</v>
      </c>
      <c r="B951" s="132" t="s">
        <v>1940</v>
      </c>
      <c r="C951" s="131" t="s">
        <v>13</v>
      </c>
      <c r="D951" s="131" t="s">
        <v>1499</v>
      </c>
      <c r="E951" s="133">
        <v>9.5399999999999999E-2</v>
      </c>
      <c r="F951" s="134">
        <v>26.5</v>
      </c>
      <c r="G951" s="134">
        <f>F951*E951</f>
        <v>2.5280999999999998</v>
      </c>
    </row>
    <row r="952" spans="1:8">
      <c r="A952" s="131" t="s">
        <v>3150</v>
      </c>
      <c r="B952" s="132" t="s">
        <v>1501</v>
      </c>
      <c r="C952" s="131" t="s">
        <v>13</v>
      </c>
      <c r="D952" s="131" t="s">
        <v>1499</v>
      </c>
      <c r="E952" s="133">
        <v>3.0200000000000001E-2</v>
      </c>
      <c r="F952" s="134">
        <v>21.78</v>
      </c>
      <c r="G952" s="134">
        <f>F952*E952</f>
        <v>0.65775600000000001</v>
      </c>
    </row>
    <row r="953" spans="1:8">
      <c r="A953" s="127"/>
      <c r="B953" s="128"/>
      <c r="C953" s="127"/>
      <c r="D953" s="129"/>
      <c r="E953" s="355" t="s">
        <v>3152</v>
      </c>
      <c r="F953" s="355"/>
      <c r="G953" s="135">
        <f>G952+G951</f>
        <v>3.1858559999999998</v>
      </c>
    </row>
    <row r="954" spans="1:8">
      <c r="A954" s="127"/>
      <c r="B954" s="128"/>
      <c r="C954" s="127"/>
      <c r="D954" s="129"/>
      <c r="E954" s="356" t="s">
        <v>3157</v>
      </c>
      <c r="F954" s="356"/>
      <c r="G954" s="136">
        <f>G953+G949</f>
        <v>110.563056</v>
      </c>
      <c r="H954">
        <v>110.56</v>
      </c>
    </row>
    <row r="955" spans="1:8">
      <c r="A955" s="127"/>
      <c r="B955" s="128"/>
      <c r="C955" s="357"/>
      <c r="D955" s="357"/>
      <c r="E955" s="129"/>
      <c r="F955" s="129"/>
      <c r="G955" s="129"/>
    </row>
    <row r="956" spans="1:8">
      <c r="A956" s="358" t="s">
        <v>3456</v>
      </c>
      <c r="B956" s="358"/>
      <c r="C956" s="358"/>
      <c r="D956" s="358"/>
      <c r="E956" s="358"/>
      <c r="F956" s="358"/>
      <c r="G956" s="358"/>
    </row>
    <row r="957" spans="1:8" ht="30">
      <c r="A957" s="359" t="s">
        <v>1505</v>
      </c>
      <c r="B957" s="359"/>
      <c r="C957" s="130" t="s">
        <v>4</v>
      </c>
      <c r="D957" s="130" t="s">
        <v>3125</v>
      </c>
      <c r="E957" s="130" t="s">
        <v>3126</v>
      </c>
      <c r="F957" s="130" t="s">
        <v>3127</v>
      </c>
      <c r="G957" s="130" t="s">
        <v>1455</v>
      </c>
    </row>
    <row r="958" spans="1:8" ht="25.5">
      <c r="A958" s="131" t="s">
        <v>3457</v>
      </c>
      <c r="B958" s="132" t="s">
        <v>3458</v>
      </c>
      <c r="C958" s="131" t="s">
        <v>13</v>
      </c>
      <c r="D958" s="131" t="s">
        <v>21</v>
      </c>
      <c r="E958" s="133">
        <v>1</v>
      </c>
      <c r="F958" s="134">
        <v>195.15</v>
      </c>
      <c r="G958" s="134">
        <f>F958*E958</f>
        <v>195.15</v>
      </c>
    </row>
    <row r="959" spans="1:8">
      <c r="A959" s="127"/>
      <c r="B959" s="128"/>
      <c r="C959" s="127"/>
      <c r="D959" s="129"/>
      <c r="E959" s="355" t="s">
        <v>3142</v>
      </c>
      <c r="F959" s="355"/>
      <c r="G959" s="135">
        <f>G958</f>
        <v>195.15</v>
      </c>
    </row>
    <row r="960" spans="1:8" ht="30">
      <c r="A960" s="359" t="s">
        <v>3278</v>
      </c>
      <c r="B960" s="359"/>
      <c r="C960" s="130" t="s">
        <v>4</v>
      </c>
      <c r="D960" s="130" t="s">
        <v>3125</v>
      </c>
      <c r="E960" s="130" t="s">
        <v>3126</v>
      </c>
      <c r="F960" s="130" t="s">
        <v>3127</v>
      </c>
      <c r="G960" s="130" t="s">
        <v>1455</v>
      </c>
    </row>
    <row r="961" spans="1:8">
      <c r="A961" s="131" t="s">
        <v>3459</v>
      </c>
      <c r="B961" s="132" t="s">
        <v>3460</v>
      </c>
      <c r="C961" s="131" t="s">
        <v>13</v>
      </c>
      <c r="D961" s="131" t="s">
        <v>1499</v>
      </c>
      <c r="E961" s="133">
        <v>0.5</v>
      </c>
      <c r="F961" s="134">
        <v>14.14</v>
      </c>
      <c r="G961" s="134">
        <f>F961*E961</f>
        <v>7.07</v>
      </c>
    </row>
    <row r="962" spans="1:8">
      <c r="A962" s="127"/>
      <c r="B962" s="128"/>
      <c r="C962" s="127"/>
      <c r="D962" s="129"/>
      <c r="E962" s="355" t="s">
        <v>3281</v>
      </c>
      <c r="F962" s="355"/>
      <c r="G962" s="135">
        <f>G961</f>
        <v>7.07</v>
      </c>
    </row>
    <row r="963" spans="1:8" ht="30">
      <c r="A963" s="359" t="s">
        <v>3143</v>
      </c>
      <c r="B963" s="359"/>
      <c r="C963" s="130" t="s">
        <v>4</v>
      </c>
      <c r="D963" s="130" t="s">
        <v>3125</v>
      </c>
      <c r="E963" s="130" t="s">
        <v>3126</v>
      </c>
      <c r="F963" s="130" t="s">
        <v>3127</v>
      </c>
      <c r="G963" s="130" t="s">
        <v>1455</v>
      </c>
    </row>
    <row r="964" spans="1:8">
      <c r="A964" s="131" t="s">
        <v>3461</v>
      </c>
      <c r="B964" s="132" t="s">
        <v>1553</v>
      </c>
      <c r="C964" s="131" t="s">
        <v>13</v>
      </c>
      <c r="D964" s="131" t="s">
        <v>1499</v>
      </c>
      <c r="E964" s="133">
        <v>0.5</v>
      </c>
      <c r="F964" s="134">
        <v>27.6</v>
      </c>
      <c r="G964" s="134">
        <f>F964*E964</f>
        <v>13.8</v>
      </c>
    </row>
    <row r="965" spans="1:8">
      <c r="A965" s="127"/>
      <c r="B965" s="128"/>
      <c r="C965" s="127"/>
      <c r="D965" s="129"/>
      <c r="E965" s="355" t="s">
        <v>3152</v>
      </c>
      <c r="F965" s="355"/>
      <c r="G965" s="135">
        <f>G964</f>
        <v>13.8</v>
      </c>
    </row>
    <row r="966" spans="1:8">
      <c r="A966" s="127"/>
      <c r="B966" s="128"/>
      <c r="C966" s="127"/>
      <c r="D966" s="129"/>
      <c r="E966" s="356" t="s">
        <v>3157</v>
      </c>
      <c r="F966" s="356"/>
      <c r="G966" s="136">
        <f>G965+G962+G959</f>
        <v>216.02</v>
      </c>
      <c r="H966">
        <v>216.02</v>
      </c>
    </row>
    <row r="967" spans="1:8">
      <c r="A967" s="127"/>
      <c r="B967" s="128"/>
      <c r="C967" s="357"/>
      <c r="D967" s="357"/>
      <c r="E967" s="129"/>
      <c r="F967" s="129"/>
      <c r="G967" s="129"/>
    </row>
    <row r="968" spans="1:8">
      <c r="A968" s="358" t="s">
        <v>3462</v>
      </c>
      <c r="B968" s="358"/>
      <c r="C968" s="358"/>
      <c r="D968" s="358"/>
      <c r="E968" s="358"/>
      <c r="F968" s="358"/>
      <c r="G968" s="358"/>
    </row>
    <row r="969" spans="1:8" ht="30">
      <c r="A969" s="359" t="s">
        <v>1505</v>
      </c>
      <c r="B969" s="359"/>
      <c r="C969" s="130" t="s">
        <v>4</v>
      </c>
      <c r="D969" s="130" t="s">
        <v>3125</v>
      </c>
      <c r="E969" s="130" t="s">
        <v>3126</v>
      </c>
      <c r="F969" s="130" t="s">
        <v>3127</v>
      </c>
      <c r="G969" s="130" t="s">
        <v>1455</v>
      </c>
    </row>
    <row r="970" spans="1:8">
      <c r="A970" s="131" t="s">
        <v>3443</v>
      </c>
      <c r="B970" s="132" t="s">
        <v>2522</v>
      </c>
      <c r="C970" s="131" t="s">
        <v>13</v>
      </c>
      <c r="D970" s="131" t="s">
        <v>21</v>
      </c>
      <c r="E970" s="133">
        <v>4.2000000000000003E-2</v>
      </c>
      <c r="F970" s="134">
        <v>10.68</v>
      </c>
      <c r="G970" s="134">
        <f>E970*F970</f>
        <v>0.44856000000000001</v>
      </c>
    </row>
    <row r="971" spans="1:8" ht="38.25">
      <c r="A971" s="131" t="s">
        <v>3463</v>
      </c>
      <c r="B971" s="132" t="s">
        <v>3464</v>
      </c>
      <c r="C971" s="131" t="s">
        <v>13</v>
      </c>
      <c r="D971" s="131" t="s">
        <v>21</v>
      </c>
      <c r="E971" s="133">
        <v>1</v>
      </c>
      <c r="F971" s="134">
        <v>251.78</v>
      </c>
      <c r="G971" s="134">
        <f>E971*F971</f>
        <v>251.78</v>
      </c>
    </row>
    <row r="972" spans="1:8">
      <c r="A972" s="127"/>
      <c r="B972" s="128"/>
      <c r="C972" s="127"/>
      <c r="D972" s="129"/>
      <c r="E972" s="355" t="s">
        <v>3142</v>
      </c>
      <c r="F972" s="355"/>
      <c r="G972" s="135">
        <f>G971+G970</f>
        <v>252.22855999999999</v>
      </c>
    </row>
    <row r="973" spans="1:8" ht="30">
      <c r="A973" s="359" t="s">
        <v>3143</v>
      </c>
      <c r="B973" s="359"/>
      <c r="C973" s="130" t="s">
        <v>4</v>
      </c>
      <c r="D973" s="130" t="s">
        <v>3125</v>
      </c>
      <c r="E973" s="130" t="s">
        <v>3126</v>
      </c>
      <c r="F973" s="130" t="s">
        <v>3127</v>
      </c>
      <c r="G973" s="130" t="s">
        <v>1455</v>
      </c>
    </row>
    <row r="974" spans="1:8" ht="25.5">
      <c r="A974" s="131" t="s">
        <v>3146</v>
      </c>
      <c r="B974" s="132" t="s">
        <v>1940</v>
      </c>
      <c r="C974" s="131" t="s">
        <v>13</v>
      </c>
      <c r="D974" s="131" t="s">
        <v>1499</v>
      </c>
      <c r="E974" s="133">
        <v>0.46</v>
      </c>
      <c r="F974" s="134">
        <v>26.5</v>
      </c>
      <c r="G974" s="134">
        <f>F974*E974</f>
        <v>12.190000000000001</v>
      </c>
    </row>
    <row r="975" spans="1:8">
      <c r="A975" s="131" t="s">
        <v>3150</v>
      </c>
      <c r="B975" s="132" t="s">
        <v>1501</v>
      </c>
      <c r="C975" s="131" t="s">
        <v>13</v>
      </c>
      <c r="D975" s="131" t="s">
        <v>1499</v>
      </c>
      <c r="E975" s="133">
        <v>0.13400000000000001</v>
      </c>
      <c r="F975" s="134">
        <v>21.78</v>
      </c>
      <c r="G975" s="134">
        <f>F975*E975</f>
        <v>2.9185200000000004</v>
      </c>
    </row>
    <row r="976" spans="1:8">
      <c r="A976" s="127"/>
      <c r="B976" s="128"/>
      <c r="C976" s="127"/>
      <c r="D976" s="129"/>
      <c r="E976" s="355" t="s">
        <v>3152</v>
      </c>
      <c r="F976" s="355"/>
      <c r="G976" s="135">
        <f>G975+G974</f>
        <v>15.108520000000002</v>
      </c>
    </row>
    <row r="977" spans="1:8">
      <c r="A977" s="127"/>
      <c r="B977" s="128"/>
      <c r="C977" s="127"/>
      <c r="D977" s="129"/>
      <c r="E977" s="356" t="s">
        <v>3157</v>
      </c>
      <c r="F977" s="356"/>
      <c r="G977" s="136">
        <f>G976+G972</f>
        <v>267.33708000000001</v>
      </c>
      <c r="H977">
        <v>267.33999999999997</v>
      </c>
    </row>
    <row r="978" spans="1:8">
      <c r="A978" s="127"/>
      <c r="B978" s="128"/>
      <c r="C978" s="357"/>
      <c r="D978" s="357"/>
      <c r="E978" s="129"/>
      <c r="F978" s="129"/>
      <c r="G978" s="129"/>
    </row>
    <row r="979" spans="1:8">
      <c r="A979" s="358" t="s">
        <v>3465</v>
      </c>
      <c r="B979" s="358"/>
      <c r="C979" s="358"/>
      <c r="D979" s="358"/>
      <c r="E979" s="358"/>
      <c r="F979" s="358"/>
      <c r="G979" s="358"/>
    </row>
    <row r="980" spans="1:8" ht="30">
      <c r="A980" s="359" t="s">
        <v>3278</v>
      </c>
      <c r="B980" s="359"/>
      <c r="C980" s="130" t="s">
        <v>4</v>
      </c>
      <c r="D980" s="130" t="s">
        <v>3125</v>
      </c>
      <c r="E980" s="130" t="s">
        <v>3126</v>
      </c>
      <c r="F980" s="130" t="s">
        <v>3127</v>
      </c>
      <c r="G980" s="130" t="s">
        <v>1455</v>
      </c>
    </row>
    <row r="981" spans="1:8">
      <c r="A981" s="131" t="s">
        <v>3459</v>
      </c>
      <c r="B981" s="132" t="s">
        <v>3460</v>
      </c>
      <c r="C981" s="131" t="s">
        <v>13</v>
      </c>
      <c r="D981" s="131" t="s">
        <v>1499</v>
      </c>
      <c r="E981" s="133">
        <v>0.5</v>
      </c>
      <c r="F981" s="134">
        <v>14.14</v>
      </c>
      <c r="G981" s="134">
        <f>F981*E981</f>
        <v>7.07</v>
      </c>
    </row>
    <row r="982" spans="1:8">
      <c r="A982" s="127"/>
      <c r="B982" s="128"/>
      <c r="C982" s="127"/>
      <c r="D982" s="129"/>
      <c r="E982" s="355" t="s">
        <v>3281</v>
      </c>
      <c r="F982" s="355"/>
      <c r="G982" s="135">
        <f>G981</f>
        <v>7.07</v>
      </c>
    </row>
    <row r="983" spans="1:8" ht="30">
      <c r="A983" s="359" t="s">
        <v>3143</v>
      </c>
      <c r="B983" s="359"/>
      <c r="C983" s="130" t="s">
        <v>4</v>
      </c>
      <c r="D983" s="130" t="s">
        <v>3125</v>
      </c>
      <c r="E983" s="130" t="s">
        <v>3126</v>
      </c>
      <c r="F983" s="130" t="s">
        <v>3127</v>
      </c>
      <c r="G983" s="130" t="s">
        <v>1455</v>
      </c>
    </row>
    <row r="984" spans="1:8">
      <c r="A984" s="131" t="s">
        <v>3461</v>
      </c>
      <c r="B984" s="132" t="s">
        <v>1553</v>
      </c>
      <c r="C984" s="131" t="s">
        <v>13</v>
      </c>
      <c r="D984" s="131" t="s">
        <v>1499</v>
      </c>
      <c r="E984" s="133">
        <v>0.5</v>
      </c>
      <c r="F984" s="134">
        <v>27.6</v>
      </c>
      <c r="G984" s="134">
        <f>F984*E984</f>
        <v>13.8</v>
      </c>
    </row>
    <row r="985" spans="1:8">
      <c r="A985" s="127"/>
      <c r="B985" s="128"/>
      <c r="C985" s="127"/>
      <c r="D985" s="129"/>
      <c r="E985" s="355" t="s">
        <v>3152</v>
      </c>
      <c r="F985" s="355"/>
      <c r="G985" s="135">
        <f>G984</f>
        <v>13.8</v>
      </c>
    </row>
    <row r="986" spans="1:8" ht="30">
      <c r="A986" s="359" t="s">
        <v>3153</v>
      </c>
      <c r="B986" s="359"/>
      <c r="C986" s="130" t="s">
        <v>4</v>
      </c>
      <c r="D986" s="130" t="s">
        <v>3125</v>
      </c>
      <c r="E986" s="130" t="s">
        <v>3126</v>
      </c>
      <c r="F986" s="130" t="s">
        <v>3127</v>
      </c>
      <c r="G986" s="130" t="s">
        <v>1455</v>
      </c>
    </row>
    <row r="987" spans="1:8" ht="25.5">
      <c r="A987" s="131" t="s">
        <v>923</v>
      </c>
      <c r="B987" s="132" t="s">
        <v>924</v>
      </c>
      <c r="C987" s="131" t="s">
        <v>13</v>
      </c>
      <c r="D987" s="131" t="s">
        <v>21</v>
      </c>
      <c r="E987" s="133">
        <v>1</v>
      </c>
      <c r="F987" s="134">
        <v>104.95</v>
      </c>
      <c r="G987" s="134">
        <f>F987*E987</f>
        <v>104.95</v>
      </c>
    </row>
    <row r="988" spans="1:8">
      <c r="A988" s="127"/>
      <c r="B988" s="128"/>
      <c r="C988" s="127"/>
      <c r="D988" s="129"/>
      <c r="E988" s="355" t="s">
        <v>3156</v>
      </c>
      <c r="F988" s="355"/>
      <c r="G988" s="135">
        <f>G987</f>
        <v>104.95</v>
      </c>
    </row>
    <row r="989" spans="1:8">
      <c r="A989" s="127"/>
      <c r="B989" s="128"/>
      <c r="C989" s="127"/>
      <c r="D989" s="129"/>
      <c r="E989" s="356" t="s">
        <v>3157</v>
      </c>
      <c r="F989" s="356"/>
      <c r="G989" s="136">
        <f>G988+G985+G982</f>
        <v>125.82</v>
      </c>
      <c r="H989">
        <v>125.82</v>
      </c>
    </row>
    <row r="990" spans="1:8">
      <c r="A990" s="127"/>
      <c r="B990" s="128"/>
      <c r="C990" s="357"/>
      <c r="D990" s="357"/>
      <c r="E990" s="129"/>
      <c r="F990" s="129"/>
      <c r="G990" s="129"/>
    </row>
    <row r="991" spans="1:8">
      <c r="A991" s="358" t="s">
        <v>3466</v>
      </c>
      <c r="B991" s="358"/>
      <c r="C991" s="358"/>
      <c r="D991" s="358"/>
      <c r="E991" s="358"/>
      <c r="F991" s="358"/>
      <c r="G991" s="358"/>
    </row>
    <row r="992" spans="1:8" ht="30">
      <c r="A992" s="359" t="s">
        <v>1505</v>
      </c>
      <c r="B992" s="359"/>
      <c r="C992" s="130" t="s">
        <v>4</v>
      </c>
      <c r="D992" s="130" t="s">
        <v>3125</v>
      </c>
      <c r="E992" s="130" t="s">
        <v>3126</v>
      </c>
      <c r="F992" s="130" t="s">
        <v>3127</v>
      </c>
      <c r="G992" s="130" t="s">
        <v>1455</v>
      </c>
    </row>
    <row r="993" spans="1:8" ht="25.5">
      <c r="A993" s="131" t="s">
        <v>3467</v>
      </c>
      <c r="B993" s="132" t="s">
        <v>1944</v>
      </c>
      <c r="C993" s="131" t="s">
        <v>13</v>
      </c>
      <c r="D993" s="131" t="s">
        <v>21</v>
      </c>
      <c r="E993" s="133">
        <v>1</v>
      </c>
      <c r="F993" s="134">
        <v>185.78</v>
      </c>
      <c r="G993" s="134">
        <f>F993*E993</f>
        <v>185.78</v>
      </c>
    </row>
    <row r="994" spans="1:8" ht="38.25">
      <c r="A994" s="131" t="s">
        <v>3448</v>
      </c>
      <c r="B994" s="132" t="s">
        <v>1942</v>
      </c>
      <c r="C994" s="131" t="s">
        <v>13</v>
      </c>
      <c r="D994" s="131" t="s">
        <v>21</v>
      </c>
      <c r="E994" s="133">
        <v>6</v>
      </c>
      <c r="F994" s="134">
        <v>19.260000000000002</v>
      </c>
      <c r="G994" s="134">
        <f>F994*E994</f>
        <v>115.56</v>
      </c>
    </row>
    <row r="995" spans="1:8">
      <c r="A995" s="127"/>
      <c r="B995" s="128"/>
      <c r="C995" s="127"/>
      <c r="D995" s="129"/>
      <c r="E995" s="355" t="s">
        <v>3142</v>
      </c>
      <c r="F995" s="355"/>
      <c r="G995" s="135">
        <f>G994+G993</f>
        <v>301.34000000000003</v>
      </c>
    </row>
    <row r="996" spans="1:8" ht="30">
      <c r="A996" s="359" t="s">
        <v>3143</v>
      </c>
      <c r="B996" s="359"/>
      <c r="C996" s="130" t="s">
        <v>4</v>
      </c>
      <c r="D996" s="130" t="s">
        <v>3125</v>
      </c>
      <c r="E996" s="130" t="s">
        <v>3126</v>
      </c>
      <c r="F996" s="130" t="s">
        <v>3127</v>
      </c>
      <c r="G996" s="130" t="s">
        <v>1455</v>
      </c>
    </row>
    <row r="997" spans="1:8" ht="25.5">
      <c r="A997" s="131" t="s">
        <v>3146</v>
      </c>
      <c r="B997" s="132" t="s">
        <v>1940</v>
      </c>
      <c r="C997" s="131" t="s">
        <v>13</v>
      </c>
      <c r="D997" s="131" t="s">
        <v>1499</v>
      </c>
      <c r="E997" s="133">
        <v>0.94850000000000001</v>
      </c>
      <c r="F997" s="134">
        <v>26.5</v>
      </c>
      <c r="G997" s="134">
        <f>F997*E997</f>
        <v>25.135249999999999</v>
      </c>
    </row>
    <row r="998" spans="1:8">
      <c r="A998" s="131" t="s">
        <v>3150</v>
      </c>
      <c r="B998" s="132" t="s">
        <v>1501</v>
      </c>
      <c r="C998" s="131" t="s">
        <v>13</v>
      </c>
      <c r="D998" s="131" t="s">
        <v>1499</v>
      </c>
      <c r="E998" s="133">
        <v>0.2984</v>
      </c>
      <c r="F998" s="134">
        <v>21.78</v>
      </c>
      <c r="G998" s="134">
        <f>F998*E998</f>
        <v>6.4991520000000005</v>
      </c>
    </row>
    <row r="999" spans="1:8">
      <c r="A999" s="127"/>
      <c r="B999" s="128"/>
      <c r="C999" s="127"/>
      <c r="D999" s="129"/>
      <c r="E999" s="355" t="s">
        <v>3152</v>
      </c>
      <c r="F999" s="355"/>
      <c r="G999" s="135">
        <f>G997+G998</f>
        <v>31.634402000000001</v>
      </c>
    </row>
    <row r="1000" spans="1:8">
      <c r="A1000" s="127"/>
      <c r="B1000" s="128"/>
      <c r="C1000" s="127"/>
      <c r="D1000" s="129"/>
      <c r="E1000" s="356" t="s">
        <v>3157</v>
      </c>
      <c r="F1000" s="356"/>
      <c r="G1000" s="136">
        <f>G999+G995</f>
        <v>332.97440200000005</v>
      </c>
      <c r="H1000">
        <v>332.97</v>
      </c>
    </row>
    <row r="1001" spans="1:8">
      <c r="A1001" s="127"/>
      <c r="B1001" s="128"/>
      <c r="C1001" s="357"/>
      <c r="D1001" s="357"/>
      <c r="E1001" s="129"/>
      <c r="F1001" s="129"/>
      <c r="G1001" s="129"/>
    </row>
    <row r="1002" spans="1:8">
      <c r="A1002" s="358" t="s">
        <v>3468</v>
      </c>
      <c r="B1002" s="358"/>
      <c r="C1002" s="358"/>
      <c r="D1002" s="358"/>
      <c r="E1002" s="358"/>
      <c r="F1002" s="358"/>
      <c r="G1002" s="358"/>
    </row>
    <row r="1003" spans="1:8" ht="30">
      <c r="A1003" s="359" t="s">
        <v>1505</v>
      </c>
      <c r="B1003" s="359"/>
      <c r="C1003" s="130" t="s">
        <v>4</v>
      </c>
      <c r="D1003" s="130" t="s">
        <v>3125</v>
      </c>
      <c r="E1003" s="130" t="s">
        <v>3126</v>
      </c>
      <c r="F1003" s="130" t="s">
        <v>3127</v>
      </c>
      <c r="G1003" s="130" t="s">
        <v>1455</v>
      </c>
    </row>
    <row r="1004" spans="1:8">
      <c r="A1004" s="131" t="s">
        <v>3469</v>
      </c>
      <c r="B1004" s="132" t="s">
        <v>2267</v>
      </c>
      <c r="C1004" s="131" t="s">
        <v>13</v>
      </c>
      <c r="D1004" s="131" t="s">
        <v>21</v>
      </c>
      <c r="E1004" s="133">
        <v>1.9199999999999998E-2</v>
      </c>
      <c r="F1004" s="134">
        <v>11.8</v>
      </c>
      <c r="G1004" s="134">
        <f>F1004*E1004</f>
        <v>0.22655999999999998</v>
      </c>
    </row>
    <row r="1005" spans="1:8" ht="25.5">
      <c r="A1005" s="131" t="s">
        <v>3470</v>
      </c>
      <c r="B1005" s="132" t="s">
        <v>3471</v>
      </c>
      <c r="C1005" s="131" t="s">
        <v>13</v>
      </c>
      <c r="D1005" s="131" t="s">
        <v>21</v>
      </c>
      <c r="E1005" s="133">
        <v>1</v>
      </c>
      <c r="F1005" s="134">
        <v>356</v>
      </c>
      <c r="G1005" s="134">
        <f>F1005*E1005</f>
        <v>356</v>
      </c>
    </row>
    <row r="1006" spans="1:8">
      <c r="A1006" s="127"/>
      <c r="B1006" s="128"/>
      <c r="C1006" s="127"/>
      <c r="D1006" s="129"/>
      <c r="E1006" s="355" t="s">
        <v>3142</v>
      </c>
      <c r="F1006" s="355"/>
      <c r="G1006" s="135">
        <f>G1005+G1004</f>
        <v>356.22656000000001</v>
      </c>
    </row>
    <row r="1007" spans="1:8" ht="30">
      <c r="A1007" s="359" t="s">
        <v>3143</v>
      </c>
      <c r="B1007" s="359"/>
      <c r="C1007" s="130" t="s">
        <v>4</v>
      </c>
      <c r="D1007" s="130" t="s">
        <v>3125</v>
      </c>
      <c r="E1007" s="130" t="s">
        <v>3126</v>
      </c>
      <c r="F1007" s="130" t="s">
        <v>3127</v>
      </c>
      <c r="G1007" s="130" t="s">
        <v>1455</v>
      </c>
    </row>
    <row r="1008" spans="1:8" ht="25.5">
      <c r="A1008" s="131" t="s">
        <v>3144</v>
      </c>
      <c r="B1008" s="132" t="s">
        <v>2108</v>
      </c>
      <c r="C1008" s="131" t="s">
        <v>13</v>
      </c>
      <c r="D1008" s="131" t="s">
        <v>1499</v>
      </c>
      <c r="E1008" s="133">
        <v>0.92490000000000006</v>
      </c>
      <c r="F1008" s="134">
        <v>21.66</v>
      </c>
      <c r="G1008" s="134">
        <f>F1008*E1008</f>
        <v>20.033334</v>
      </c>
    </row>
    <row r="1009" spans="1:8" ht="25.5">
      <c r="A1009" s="131" t="s">
        <v>3146</v>
      </c>
      <c r="B1009" s="132" t="s">
        <v>1940</v>
      </c>
      <c r="C1009" s="131" t="s">
        <v>13</v>
      </c>
      <c r="D1009" s="131" t="s">
        <v>1499</v>
      </c>
      <c r="E1009" s="133">
        <v>0.92430000000000001</v>
      </c>
      <c r="F1009" s="134">
        <v>26.5</v>
      </c>
      <c r="G1009" s="134">
        <f>F1009*E1009</f>
        <v>24.493950000000002</v>
      </c>
    </row>
    <row r="1010" spans="1:8">
      <c r="A1010" s="127"/>
      <c r="B1010" s="128"/>
      <c r="C1010" s="127"/>
      <c r="D1010" s="129"/>
      <c r="E1010" s="355" t="s">
        <v>3152</v>
      </c>
      <c r="F1010" s="355"/>
      <c r="G1010" s="135">
        <f>G1009+G1008</f>
        <v>44.527284000000002</v>
      </c>
    </row>
    <row r="1011" spans="1:8">
      <c r="A1011" s="127"/>
      <c r="B1011" s="128"/>
      <c r="C1011" s="127"/>
      <c r="D1011" s="129"/>
      <c r="E1011" s="356" t="s">
        <v>3157</v>
      </c>
      <c r="F1011" s="356"/>
      <c r="G1011" s="136">
        <f>G1010+G1006</f>
        <v>400.75384400000002</v>
      </c>
      <c r="H1011">
        <v>400.75</v>
      </c>
    </row>
    <row r="1012" spans="1:8">
      <c r="A1012" s="127"/>
      <c r="B1012" s="128"/>
      <c r="C1012" s="357"/>
      <c r="D1012" s="357"/>
      <c r="E1012" s="129"/>
      <c r="F1012" s="129"/>
      <c r="G1012" s="129"/>
    </row>
    <row r="1013" spans="1:8">
      <c r="A1013" s="358" t="s">
        <v>3472</v>
      </c>
      <c r="B1013" s="358"/>
      <c r="C1013" s="358"/>
      <c r="D1013" s="358"/>
      <c r="E1013" s="358"/>
      <c r="F1013" s="358"/>
      <c r="G1013" s="358"/>
    </row>
    <row r="1014" spans="1:8" ht="30">
      <c r="A1014" s="359" t="s">
        <v>1505</v>
      </c>
      <c r="B1014" s="359"/>
      <c r="C1014" s="130" t="s">
        <v>4</v>
      </c>
      <c r="D1014" s="130" t="s">
        <v>3125</v>
      </c>
      <c r="E1014" s="130" t="s">
        <v>3126</v>
      </c>
      <c r="F1014" s="130" t="s">
        <v>3127</v>
      </c>
      <c r="G1014" s="130" t="s">
        <v>1455</v>
      </c>
    </row>
    <row r="1015" spans="1:8" ht="25.5">
      <c r="A1015" s="131" t="s">
        <v>3473</v>
      </c>
      <c r="B1015" s="132" t="s">
        <v>942</v>
      </c>
      <c r="C1015" s="131" t="s">
        <v>13</v>
      </c>
      <c r="D1015" s="131" t="s">
        <v>21</v>
      </c>
      <c r="E1015" s="133">
        <v>1</v>
      </c>
      <c r="F1015" s="134">
        <v>73.290000000000006</v>
      </c>
      <c r="G1015" s="134">
        <f>F1015*E1015</f>
        <v>73.290000000000006</v>
      </c>
    </row>
    <row r="1016" spans="1:8">
      <c r="A1016" s="127"/>
      <c r="B1016" s="128"/>
      <c r="C1016" s="127"/>
      <c r="D1016" s="129"/>
      <c r="E1016" s="355" t="s">
        <v>3142</v>
      </c>
      <c r="F1016" s="355"/>
      <c r="G1016" s="135">
        <f>G1015</f>
        <v>73.290000000000006</v>
      </c>
    </row>
    <row r="1017" spans="1:8" ht="30">
      <c r="A1017" s="359" t="s">
        <v>3143</v>
      </c>
      <c r="B1017" s="359"/>
      <c r="C1017" s="130" t="s">
        <v>4</v>
      </c>
      <c r="D1017" s="130" t="s">
        <v>3125</v>
      </c>
      <c r="E1017" s="130" t="s">
        <v>3126</v>
      </c>
      <c r="F1017" s="130" t="s">
        <v>3127</v>
      </c>
      <c r="G1017" s="130" t="s">
        <v>1455</v>
      </c>
    </row>
    <row r="1018" spans="1:8" ht="25.5">
      <c r="A1018" s="131" t="s">
        <v>3144</v>
      </c>
      <c r="B1018" s="132" t="s">
        <v>2108</v>
      </c>
      <c r="C1018" s="131" t="s">
        <v>13</v>
      </c>
      <c r="D1018" s="131" t="s">
        <v>1499</v>
      </c>
      <c r="E1018" s="133">
        <v>0.5</v>
      </c>
      <c r="F1018" s="134">
        <v>21.66</v>
      </c>
      <c r="G1018" s="134">
        <f>F1018*E1018</f>
        <v>10.83</v>
      </c>
    </row>
    <row r="1019" spans="1:8" ht="25.5">
      <c r="A1019" s="131" t="s">
        <v>3146</v>
      </c>
      <c r="B1019" s="132" t="s">
        <v>1940</v>
      </c>
      <c r="C1019" s="131" t="s">
        <v>13</v>
      </c>
      <c r="D1019" s="131" t="s">
        <v>1499</v>
      </c>
      <c r="E1019" s="133">
        <v>0.5</v>
      </c>
      <c r="F1019" s="134">
        <v>26.5</v>
      </c>
      <c r="G1019" s="134">
        <f>F1019*E1019</f>
        <v>13.25</v>
      </c>
    </row>
    <row r="1020" spans="1:8">
      <c r="A1020" s="127"/>
      <c r="B1020" s="128"/>
      <c r="C1020" s="127"/>
      <c r="D1020" s="129"/>
      <c r="E1020" s="355" t="s">
        <v>3152</v>
      </c>
      <c r="F1020" s="355"/>
      <c r="G1020" s="135">
        <f>G1019+G1018</f>
        <v>24.08</v>
      </c>
    </row>
    <row r="1021" spans="1:8">
      <c r="A1021" s="127"/>
      <c r="B1021" s="128"/>
      <c r="C1021" s="127"/>
      <c r="D1021" s="129"/>
      <c r="E1021" s="356" t="s">
        <v>3157</v>
      </c>
      <c r="F1021" s="356"/>
      <c r="G1021" s="136">
        <f>G1020+G1016</f>
        <v>97.37</v>
      </c>
      <c r="H1021">
        <v>97.37</v>
      </c>
    </row>
    <row r="1022" spans="1:8">
      <c r="A1022" s="127"/>
      <c r="B1022" s="128"/>
      <c r="C1022" s="357"/>
      <c r="D1022" s="357"/>
      <c r="E1022" s="129"/>
      <c r="F1022" s="129"/>
      <c r="G1022" s="129"/>
    </row>
    <row r="1023" spans="1:8">
      <c r="A1023" s="358" t="s">
        <v>3474</v>
      </c>
      <c r="B1023" s="358"/>
      <c r="C1023" s="358"/>
      <c r="D1023" s="358"/>
      <c r="E1023" s="358"/>
      <c r="F1023" s="358"/>
      <c r="G1023" s="358"/>
    </row>
    <row r="1024" spans="1:8" ht="30">
      <c r="A1024" s="359" t="s">
        <v>1505</v>
      </c>
      <c r="B1024" s="359"/>
      <c r="C1024" s="130" t="s">
        <v>4</v>
      </c>
      <c r="D1024" s="130" t="s">
        <v>3125</v>
      </c>
      <c r="E1024" s="130" t="s">
        <v>3126</v>
      </c>
      <c r="F1024" s="130" t="s">
        <v>3127</v>
      </c>
      <c r="G1024" s="130" t="s">
        <v>1455</v>
      </c>
    </row>
    <row r="1025" spans="1:8" ht="25.5">
      <c r="A1025" s="131" t="s">
        <v>3475</v>
      </c>
      <c r="B1025" s="132" t="s">
        <v>945</v>
      </c>
      <c r="C1025" s="131" t="s">
        <v>13</v>
      </c>
      <c r="D1025" s="131" t="s">
        <v>21</v>
      </c>
      <c r="E1025" s="133">
        <v>1</v>
      </c>
      <c r="F1025" s="134">
        <v>73.290000000000006</v>
      </c>
      <c r="G1025" s="134">
        <f>F1025*E1025</f>
        <v>73.290000000000006</v>
      </c>
    </row>
    <row r="1026" spans="1:8">
      <c r="A1026" s="127"/>
      <c r="B1026" s="128"/>
      <c r="C1026" s="127"/>
      <c r="D1026" s="129"/>
      <c r="E1026" s="355" t="s">
        <v>3142</v>
      </c>
      <c r="F1026" s="355"/>
      <c r="G1026" s="135">
        <f>G1025</f>
        <v>73.290000000000006</v>
      </c>
    </row>
    <row r="1027" spans="1:8">
      <c r="A1027" s="127"/>
      <c r="B1027" s="128"/>
      <c r="C1027" s="127"/>
      <c r="D1027" s="129"/>
      <c r="E1027" s="356" t="s">
        <v>3157</v>
      </c>
      <c r="F1027" s="356"/>
      <c r="G1027" s="136">
        <f>G1026</f>
        <v>73.290000000000006</v>
      </c>
      <c r="H1027">
        <v>73.290000000000006</v>
      </c>
    </row>
    <row r="1028" spans="1:8">
      <c r="A1028" s="127"/>
      <c r="B1028" s="128"/>
      <c r="C1028" s="357"/>
      <c r="D1028" s="357"/>
      <c r="E1028" s="129"/>
      <c r="F1028" s="129"/>
      <c r="G1028" s="129"/>
    </row>
    <row r="1029" spans="1:8">
      <c r="A1029" s="358" t="s">
        <v>3476</v>
      </c>
      <c r="B1029" s="358"/>
      <c r="C1029" s="358"/>
      <c r="D1029" s="358"/>
      <c r="E1029" s="358"/>
      <c r="F1029" s="358"/>
      <c r="G1029" s="358"/>
    </row>
    <row r="1030" spans="1:8" ht="30">
      <c r="A1030" s="359" t="s">
        <v>1505</v>
      </c>
      <c r="B1030" s="359"/>
      <c r="C1030" s="130" t="s">
        <v>4</v>
      </c>
      <c r="D1030" s="130" t="s">
        <v>3125</v>
      </c>
      <c r="E1030" s="130" t="s">
        <v>3126</v>
      </c>
      <c r="F1030" s="130" t="s">
        <v>3127</v>
      </c>
      <c r="G1030" s="130" t="s">
        <v>1455</v>
      </c>
    </row>
    <row r="1031" spans="1:8">
      <c r="A1031" s="131" t="s">
        <v>3477</v>
      </c>
      <c r="B1031" s="132" t="s">
        <v>3478</v>
      </c>
      <c r="C1031" s="131" t="s">
        <v>13</v>
      </c>
      <c r="D1031" s="131" t="s">
        <v>14</v>
      </c>
      <c r="E1031" s="133">
        <v>1</v>
      </c>
      <c r="F1031" s="134">
        <v>487.33</v>
      </c>
      <c r="G1031" s="134">
        <f>F1031*E1031</f>
        <v>487.33</v>
      </c>
    </row>
    <row r="1032" spans="1:8" ht="25.5">
      <c r="A1032" s="131" t="s">
        <v>3479</v>
      </c>
      <c r="B1032" s="132" t="s">
        <v>3480</v>
      </c>
      <c r="C1032" s="131" t="s">
        <v>13</v>
      </c>
      <c r="D1032" s="131" t="s">
        <v>21</v>
      </c>
      <c r="E1032" s="133">
        <v>4</v>
      </c>
      <c r="F1032" s="134">
        <v>5.36</v>
      </c>
      <c r="G1032" s="134">
        <f>F1032*E1032</f>
        <v>21.44</v>
      </c>
    </row>
    <row r="1033" spans="1:8">
      <c r="A1033" s="127"/>
      <c r="B1033" s="128"/>
      <c r="C1033" s="127"/>
      <c r="D1033" s="129"/>
      <c r="E1033" s="355" t="s">
        <v>3142</v>
      </c>
      <c r="F1033" s="355"/>
      <c r="G1033" s="135">
        <f>G1032+G1031</f>
        <v>508.77</v>
      </c>
    </row>
    <row r="1034" spans="1:8" ht="30">
      <c r="A1034" s="359" t="s">
        <v>3278</v>
      </c>
      <c r="B1034" s="359"/>
      <c r="C1034" s="130" t="s">
        <v>4</v>
      </c>
      <c r="D1034" s="130" t="s">
        <v>3125</v>
      </c>
      <c r="E1034" s="130" t="s">
        <v>3126</v>
      </c>
      <c r="F1034" s="130" t="s">
        <v>3127</v>
      </c>
      <c r="G1034" s="130" t="s">
        <v>1455</v>
      </c>
    </row>
    <row r="1035" spans="1:8">
      <c r="A1035" s="131" t="s">
        <v>3360</v>
      </c>
      <c r="B1035" s="132" t="s">
        <v>3361</v>
      </c>
      <c r="C1035" s="131" t="s">
        <v>13</v>
      </c>
      <c r="D1035" s="131" t="s">
        <v>1499</v>
      </c>
      <c r="E1035" s="133">
        <v>0.4</v>
      </c>
      <c r="F1035" s="134">
        <v>13.66</v>
      </c>
      <c r="G1035" s="134">
        <f>F1035*E1035</f>
        <v>5.4640000000000004</v>
      </c>
    </row>
    <row r="1036" spans="1:8">
      <c r="A1036" s="127"/>
      <c r="B1036" s="128"/>
      <c r="C1036" s="127"/>
      <c r="D1036" s="129"/>
      <c r="E1036" s="355" t="s">
        <v>3281</v>
      </c>
      <c r="F1036" s="355"/>
      <c r="G1036" s="135">
        <f>G1035</f>
        <v>5.4640000000000004</v>
      </c>
    </row>
    <row r="1037" spans="1:8" ht="30">
      <c r="A1037" s="359" t="s">
        <v>3143</v>
      </c>
      <c r="B1037" s="359"/>
      <c r="C1037" s="130" t="s">
        <v>4</v>
      </c>
      <c r="D1037" s="130" t="s">
        <v>3125</v>
      </c>
      <c r="E1037" s="130" t="s">
        <v>3126</v>
      </c>
      <c r="F1037" s="130" t="s">
        <v>3127</v>
      </c>
      <c r="G1037" s="130" t="s">
        <v>1455</v>
      </c>
    </row>
    <row r="1038" spans="1:8">
      <c r="A1038" s="131" t="s">
        <v>3148</v>
      </c>
      <c r="B1038" s="132" t="s">
        <v>1629</v>
      </c>
      <c r="C1038" s="131" t="s">
        <v>13</v>
      </c>
      <c r="D1038" s="131" t="s">
        <v>1499</v>
      </c>
      <c r="E1038" s="133">
        <v>2</v>
      </c>
      <c r="F1038" s="134">
        <v>27.26</v>
      </c>
      <c r="G1038" s="134">
        <f>F1038*E1038</f>
        <v>54.52</v>
      </c>
    </row>
    <row r="1039" spans="1:8">
      <c r="A1039" s="127"/>
      <c r="B1039" s="128"/>
      <c r="C1039" s="127"/>
      <c r="D1039" s="129"/>
      <c r="E1039" s="355" t="s">
        <v>3152</v>
      </c>
      <c r="F1039" s="355"/>
      <c r="G1039" s="135">
        <f>G1038</f>
        <v>54.52</v>
      </c>
    </row>
    <row r="1040" spans="1:8">
      <c r="A1040" s="127"/>
      <c r="B1040" s="128"/>
      <c r="C1040" s="127"/>
      <c r="D1040" s="129"/>
      <c r="E1040" s="356" t="s">
        <v>3157</v>
      </c>
      <c r="F1040" s="356"/>
      <c r="G1040" s="136">
        <f>G1039+G1036+G1033</f>
        <v>568.75400000000002</v>
      </c>
      <c r="H1040">
        <v>568.75</v>
      </c>
    </row>
    <row r="1041" spans="1:8">
      <c r="A1041" s="127"/>
      <c r="B1041" s="128"/>
      <c r="C1041" s="357"/>
      <c r="D1041" s="357"/>
      <c r="E1041" s="129"/>
      <c r="F1041" s="129"/>
      <c r="G1041" s="129"/>
    </row>
    <row r="1042" spans="1:8">
      <c r="A1042" s="358" t="s">
        <v>3481</v>
      </c>
      <c r="B1042" s="358"/>
      <c r="C1042" s="358"/>
      <c r="D1042" s="358"/>
      <c r="E1042" s="358"/>
      <c r="F1042" s="358"/>
      <c r="G1042" s="358"/>
    </row>
    <row r="1043" spans="1:8" ht="30">
      <c r="A1043" s="359" t="s">
        <v>1505</v>
      </c>
      <c r="B1043" s="359"/>
      <c r="C1043" s="130" t="s">
        <v>4</v>
      </c>
      <c r="D1043" s="130" t="s">
        <v>3125</v>
      </c>
      <c r="E1043" s="130" t="s">
        <v>3126</v>
      </c>
      <c r="F1043" s="130" t="s">
        <v>3127</v>
      </c>
      <c r="G1043" s="130" t="s">
        <v>1455</v>
      </c>
    </row>
    <row r="1044" spans="1:8" ht="25.5">
      <c r="A1044" s="131" t="s">
        <v>3482</v>
      </c>
      <c r="B1044" s="132" t="s">
        <v>3483</v>
      </c>
      <c r="C1044" s="131" t="s">
        <v>13</v>
      </c>
      <c r="D1044" s="131" t="s">
        <v>21</v>
      </c>
      <c r="E1044" s="133">
        <v>1</v>
      </c>
      <c r="F1044" s="134">
        <v>132.38</v>
      </c>
      <c r="G1044" s="134">
        <f>F1044*E1044</f>
        <v>132.38</v>
      </c>
    </row>
    <row r="1045" spans="1:8">
      <c r="A1045" s="131" t="s">
        <v>3443</v>
      </c>
      <c r="B1045" s="132" t="s">
        <v>2522</v>
      </c>
      <c r="C1045" s="131" t="s">
        <v>13</v>
      </c>
      <c r="D1045" s="131" t="s">
        <v>21</v>
      </c>
      <c r="E1045" s="133">
        <v>1</v>
      </c>
      <c r="F1045" s="134">
        <v>9.0500000000000007</v>
      </c>
      <c r="G1045" s="134">
        <f>F1045*E1045</f>
        <v>9.0500000000000007</v>
      </c>
    </row>
    <row r="1046" spans="1:8">
      <c r="A1046" s="127"/>
      <c r="B1046" s="128"/>
      <c r="C1046" s="127"/>
      <c r="D1046" s="129"/>
      <c r="E1046" s="355" t="s">
        <v>3142</v>
      </c>
      <c r="F1046" s="355"/>
      <c r="G1046" s="135">
        <f>G1044+G1045</f>
        <v>141.43</v>
      </c>
    </row>
    <row r="1047" spans="1:8" ht="30">
      <c r="A1047" s="359" t="s">
        <v>3278</v>
      </c>
      <c r="B1047" s="359"/>
      <c r="C1047" s="130" t="s">
        <v>4</v>
      </c>
      <c r="D1047" s="130" t="s">
        <v>3125</v>
      </c>
      <c r="E1047" s="130" t="s">
        <v>3126</v>
      </c>
      <c r="F1047" s="130" t="s">
        <v>3127</v>
      </c>
      <c r="G1047" s="130" t="s">
        <v>1455</v>
      </c>
    </row>
    <row r="1048" spans="1:8">
      <c r="A1048" s="131" t="s">
        <v>3484</v>
      </c>
      <c r="B1048" s="132" t="s">
        <v>3485</v>
      </c>
      <c r="C1048" s="131" t="s">
        <v>13</v>
      </c>
      <c r="D1048" s="131" t="s">
        <v>1499</v>
      </c>
      <c r="E1048" s="133">
        <v>0.2</v>
      </c>
      <c r="F1048" s="134">
        <v>18.89</v>
      </c>
      <c r="G1048" s="134">
        <f>F1048*E1048</f>
        <v>3.7780000000000005</v>
      </c>
    </row>
    <row r="1049" spans="1:8">
      <c r="A1049" s="127"/>
      <c r="B1049" s="128"/>
      <c r="C1049" s="127"/>
      <c r="D1049" s="129"/>
      <c r="E1049" s="355" t="s">
        <v>3281</v>
      </c>
      <c r="F1049" s="355"/>
      <c r="G1049" s="135">
        <f>G1048</f>
        <v>3.7780000000000005</v>
      </c>
    </row>
    <row r="1050" spans="1:8">
      <c r="A1050" s="127"/>
      <c r="B1050" s="128"/>
      <c r="C1050" s="127"/>
      <c r="D1050" s="129"/>
      <c r="E1050" s="356" t="s">
        <v>3157</v>
      </c>
      <c r="F1050" s="356"/>
      <c r="G1050" s="136">
        <f>G1049+G1046</f>
        <v>145.208</v>
      </c>
      <c r="H1050">
        <v>145.21</v>
      </c>
    </row>
    <row r="1051" spans="1:8">
      <c r="A1051" s="127"/>
      <c r="B1051" s="128"/>
      <c r="C1051" s="357"/>
      <c r="D1051" s="357"/>
      <c r="E1051" s="129"/>
      <c r="F1051" s="129"/>
      <c r="G1051" s="129"/>
    </row>
    <row r="1052" spans="1:8">
      <c r="A1052" s="358" t="s">
        <v>3486</v>
      </c>
      <c r="B1052" s="358"/>
      <c r="C1052" s="358"/>
      <c r="D1052" s="358"/>
      <c r="E1052" s="358"/>
      <c r="F1052" s="358"/>
      <c r="G1052" s="358"/>
    </row>
    <row r="1053" spans="1:8" ht="30">
      <c r="A1053" s="359" t="s">
        <v>1505</v>
      </c>
      <c r="B1053" s="359"/>
      <c r="C1053" s="130" t="s">
        <v>4</v>
      </c>
      <c r="D1053" s="130" t="s">
        <v>3125</v>
      </c>
      <c r="E1053" s="130" t="s">
        <v>3126</v>
      </c>
      <c r="F1053" s="130" t="s">
        <v>3127</v>
      </c>
      <c r="G1053" s="130" t="s">
        <v>1455</v>
      </c>
    </row>
    <row r="1054" spans="1:8" ht="25.5">
      <c r="A1054" s="131" t="s">
        <v>3487</v>
      </c>
      <c r="B1054" s="132" t="s">
        <v>957</v>
      </c>
      <c r="C1054" s="131" t="s">
        <v>13</v>
      </c>
      <c r="D1054" s="131" t="s">
        <v>21</v>
      </c>
      <c r="E1054" s="133">
        <v>1</v>
      </c>
      <c r="F1054" s="134">
        <v>41.95</v>
      </c>
      <c r="G1054" s="134">
        <f>F1054*E1054</f>
        <v>41.95</v>
      </c>
    </row>
    <row r="1055" spans="1:8">
      <c r="A1055" s="127"/>
      <c r="B1055" s="128"/>
      <c r="C1055" s="127"/>
      <c r="D1055" s="129"/>
      <c r="E1055" s="355" t="s">
        <v>3142</v>
      </c>
      <c r="F1055" s="355"/>
      <c r="G1055" s="135">
        <f>G1054</f>
        <v>41.95</v>
      </c>
    </row>
    <row r="1056" spans="1:8" ht="30">
      <c r="A1056" s="359" t="s">
        <v>3143</v>
      </c>
      <c r="B1056" s="359"/>
      <c r="C1056" s="130" t="s">
        <v>4</v>
      </c>
      <c r="D1056" s="130" t="s">
        <v>3125</v>
      </c>
      <c r="E1056" s="130" t="s">
        <v>3126</v>
      </c>
      <c r="F1056" s="130" t="s">
        <v>3127</v>
      </c>
      <c r="G1056" s="130" t="s">
        <v>1455</v>
      </c>
    </row>
    <row r="1057" spans="1:8" ht="25.5">
      <c r="A1057" s="131" t="s">
        <v>3144</v>
      </c>
      <c r="B1057" s="132" t="s">
        <v>2108</v>
      </c>
      <c r="C1057" s="131" t="s">
        <v>13</v>
      </c>
      <c r="D1057" s="131" t="s">
        <v>1499</v>
      </c>
      <c r="E1057" s="133">
        <v>0.5</v>
      </c>
      <c r="F1057" s="134">
        <v>21.66</v>
      </c>
      <c r="G1057" s="134">
        <f>F1057*E1057</f>
        <v>10.83</v>
      </c>
    </row>
    <row r="1058" spans="1:8" ht="25.5">
      <c r="A1058" s="131" t="s">
        <v>3146</v>
      </c>
      <c r="B1058" s="132" t="s">
        <v>1940</v>
      </c>
      <c r="C1058" s="131" t="s">
        <v>13</v>
      </c>
      <c r="D1058" s="131" t="s">
        <v>1499</v>
      </c>
      <c r="E1058" s="133">
        <v>0.5</v>
      </c>
      <c r="F1058" s="134">
        <v>26.5</v>
      </c>
      <c r="G1058" s="134">
        <f>F1058*E1058</f>
        <v>13.25</v>
      </c>
    </row>
    <row r="1059" spans="1:8">
      <c r="A1059" s="127"/>
      <c r="B1059" s="128"/>
      <c r="C1059" s="127"/>
      <c r="D1059" s="129"/>
      <c r="E1059" s="355" t="s">
        <v>3152</v>
      </c>
      <c r="F1059" s="355"/>
      <c r="G1059" s="135">
        <f>G1057+G1058</f>
        <v>24.08</v>
      </c>
    </row>
    <row r="1060" spans="1:8">
      <c r="A1060" s="127"/>
      <c r="B1060" s="128"/>
      <c r="C1060" s="127"/>
      <c r="D1060" s="129"/>
      <c r="E1060" s="356" t="s">
        <v>3157</v>
      </c>
      <c r="F1060" s="356"/>
      <c r="G1060" s="136">
        <f>G1059+G1055</f>
        <v>66.03</v>
      </c>
      <c r="H1060">
        <v>66.03</v>
      </c>
    </row>
    <row r="1061" spans="1:8">
      <c r="A1061" s="127"/>
      <c r="B1061" s="128"/>
      <c r="C1061" s="357"/>
      <c r="D1061" s="357"/>
      <c r="E1061" s="129"/>
      <c r="F1061" s="129"/>
      <c r="G1061" s="129"/>
    </row>
    <row r="1062" spans="1:8">
      <c r="A1062" s="358" t="s">
        <v>3488</v>
      </c>
      <c r="B1062" s="358"/>
      <c r="C1062" s="358"/>
      <c r="D1062" s="358"/>
      <c r="E1062" s="358"/>
      <c r="F1062" s="358"/>
      <c r="G1062" s="358"/>
    </row>
    <row r="1063" spans="1:8" ht="30">
      <c r="A1063" s="359" t="s">
        <v>1505</v>
      </c>
      <c r="B1063" s="359"/>
      <c r="C1063" s="130" t="s">
        <v>4</v>
      </c>
      <c r="D1063" s="130" t="s">
        <v>3125</v>
      </c>
      <c r="E1063" s="130" t="s">
        <v>3126</v>
      </c>
      <c r="F1063" s="130" t="s">
        <v>3127</v>
      </c>
      <c r="G1063" s="130" t="s">
        <v>1455</v>
      </c>
    </row>
    <row r="1064" spans="1:8" ht="38.25">
      <c r="A1064" s="131" t="s">
        <v>3221</v>
      </c>
      <c r="B1064" s="132" t="s">
        <v>2969</v>
      </c>
      <c r="C1064" s="131" t="s">
        <v>13</v>
      </c>
      <c r="D1064" s="131" t="s">
        <v>21</v>
      </c>
      <c r="E1064" s="133">
        <v>2.1819999999999999</v>
      </c>
      <c r="F1064" s="134">
        <v>1.1000000000000001</v>
      </c>
      <c r="G1064" s="134">
        <f>E1064*F1064</f>
        <v>2.4002000000000003</v>
      </c>
    </row>
    <row r="1065" spans="1:8">
      <c r="A1065" s="131" t="s">
        <v>3179</v>
      </c>
      <c r="B1065" s="132" t="s">
        <v>3180</v>
      </c>
      <c r="C1065" s="131" t="s">
        <v>13</v>
      </c>
      <c r="D1065" s="131" t="s">
        <v>86</v>
      </c>
      <c r="E1065" s="133">
        <v>0.47699999999999998</v>
      </c>
      <c r="F1065" s="134">
        <v>37.130000000000003</v>
      </c>
      <c r="G1065" s="134">
        <f t="shared" ref="G1065:G1067" si="53">E1065*F1065</f>
        <v>17.711010000000002</v>
      </c>
    </row>
    <row r="1066" spans="1:8" ht="25.5">
      <c r="A1066" s="131" t="s">
        <v>3317</v>
      </c>
      <c r="B1066" s="132" t="s">
        <v>1958</v>
      </c>
      <c r="C1066" s="131" t="s">
        <v>13</v>
      </c>
      <c r="D1066" s="131" t="s">
        <v>86</v>
      </c>
      <c r="E1066" s="133">
        <v>2E-3</v>
      </c>
      <c r="F1066" s="134">
        <v>60.54</v>
      </c>
      <c r="G1066" s="134">
        <f t="shared" si="53"/>
        <v>0.12108000000000001</v>
      </c>
    </row>
    <row r="1067" spans="1:8">
      <c r="A1067" s="131" t="s">
        <v>3489</v>
      </c>
      <c r="B1067" s="132" t="s">
        <v>3490</v>
      </c>
      <c r="C1067" s="131" t="s">
        <v>13</v>
      </c>
      <c r="D1067" s="131" t="s">
        <v>21</v>
      </c>
      <c r="E1067" s="133">
        <v>1.091</v>
      </c>
      <c r="F1067" s="134">
        <v>8.2200000000000006</v>
      </c>
      <c r="G1067" s="134">
        <f t="shared" si="53"/>
        <v>8.968020000000001</v>
      </c>
    </row>
    <row r="1068" spans="1:8">
      <c r="A1068" s="127"/>
      <c r="B1068" s="128"/>
      <c r="C1068" s="127"/>
      <c r="D1068" s="129"/>
      <c r="E1068" s="355" t="s">
        <v>3142</v>
      </c>
      <c r="F1068" s="355"/>
      <c r="G1068" s="135">
        <f>G1064+G1065+G1066+G1067</f>
        <v>29.200310000000002</v>
      </c>
    </row>
    <row r="1069" spans="1:8" ht="30">
      <c r="A1069" s="359" t="s">
        <v>3143</v>
      </c>
      <c r="B1069" s="359"/>
      <c r="C1069" s="130" t="s">
        <v>4</v>
      </c>
      <c r="D1069" s="130" t="s">
        <v>3125</v>
      </c>
      <c r="E1069" s="130" t="s">
        <v>3126</v>
      </c>
      <c r="F1069" s="130" t="s">
        <v>3127</v>
      </c>
      <c r="G1069" s="130" t="s">
        <v>1455</v>
      </c>
    </row>
    <row r="1070" spans="1:8" ht="25.5">
      <c r="A1070" s="131" t="s">
        <v>3298</v>
      </c>
      <c r="B1070" s="132" t="s">
        <v>3299</v>
      </c>
      <c r="C1070" s="131" t="s">
        <v>13</v>
      </c>
      <c r="D1070" s="131" t="s">
        <v>1499</v>
      </c>
      <c r="E1070" s="133">
        <v>1.093</v>
      </c>
      <c r="F1070" s="134">
        <v>22.24</v>
      </c>
      <c r="G1070" s="134">
        <f>E1070*F1070</f>
        <v>24.308319999999998</v>
      </c>
    </row>
    <row r="1071" spans="1:8">
      <c r="A1071" s="131" t="s">
        <v>3260</v>
      </c>
      <c r="B1071" s="132" t="s">
        <v>3261</v>
      </c>
      <c r="C1071" s="131" t="s">
        <v>13</v>
      </c>
      <c r="D1071" s="131" t="s">
        <v>1499</v>
      </c>
      <c r="E1071" s="133">
        <v>1.33</v>
      </c>
      <c r="F1071" s="134">
        <v>27.05</v>
      </c>
      <c r="G1071" s="134">
        <f>E1071*F1071</f>
        <v>35.976500000000001</v>
      </c>
    </row>
    <row r="1072" spans="1:8">
      <c r="A1072" s="127"/>
      <c r="B1072" s="128"/>
      <c r="C1072" s="127"/>
      <c r="D1072" s="129"/>
      <c r="E1072" s="355" t="s">
        <v>3152</v>
      </c>
      <c r="F1072" s="355"/>
      <c r="G1072" s="135">
        <f>G1070+G1071</f>
        <v>60.284819999999996</v>
      </c>
    </row>
    <row r="1073" spans="1:8" ht="30">
      <c r="A1073" s="359" t="s">
        <v>3153</v>
      </c>
      <c r="B1073" s="359"/>
      <c r="C1073" s="130" t="s">
        <v>4</v>
      </c>
      <c r="D1073" s="130" t="s">
        <v>3125</v>
      </c>
      <c r="E1073" s="130" t="s">
        <v>3126</v>
      </c>
      <c r="F1073" s="130" t="s">
        <v>3127</v>
      </c>
      <c r="G1073" s="130" t="s">
        <v>1455</v>
      </c>
    </row>
    <row r="1074" spans="1:8" ht="51">
      <c r="A1074" s="131" t="s">
        <v>555</v>
      </c>
      <c r="B1074" s="132" t="s">
        <v>556</v>
      </c>
      <c r="C1074" s="131" t="s">
        <v>13</v>
      </c>
      <c r="D1074" s="131" t="s">
        <v>14</v>
      </c>
      <c r="E1074" s="133">
        <v>1.2</v>
      </c>
      <c r="F1074" s="134">
        <v>25.15</v>
      </c>
      <c r="G1074" s="134">
        <f>E1074*F1074</f>
        <v>30.179999999999996</v>
      </c>
    </row>
    <row r="1075" spans="1:8">
      <c r="A1075" s="127"/>
      <c r="B1075" s="128"/>
      <c r="C1075" s="127"/>
      <c r="D1075" s="129"/>
      <c r="E1075" s="355" t="s">
        <v>3156</v>
      </c>
      <c r="F1075" s="355"/>
      <c r="G1075" s="135">
        <f>G1074</f>
        <v>30.179999999999996</v>
      </c>
    </row>
    <row r="1076" spans="1:8">
      <c r="A1076" s="127"/>
      <c r="B1076" s="128"/>
      <c r="C1076" s="127"/>
      <c r="D1076" s="129"/>
      <c r="E1076" s="356" t="s">
        <v>3157</v>
      </c>
      <c r="F1076" s="356"/>
      <c r="G1076" s="136">
        <f>G1075+G1072+G1068</f>
        <v>119.66512999999999</v>
      </c>
      <c r="H1076">
        <v>119.67</v>
      </c>
    </row>
    <row r="1077" spans="1:8">
      <c r="A1077" s="127"/>
      <c r="B1077" s="128"/>
      <c r="C1077" s="357"/>
      <c r="D1077" s="357"/>
      <c r="E1077" s="129"/>
      <c r="F1077" s="129"/>
      <c r="G1077" s="129"/>
    </row>
    <row r="1078" spans="1:8">
      <c r="A1078" s="358" t="s">
        <v>3491</v>
      </c>
      <c r="B1078" s="358"/>
      <c r="C1078" s="358"/>
      <c r="D1078" s="358"/>
      <c r="E1078" s="358"/>
      <c r="F1078" s="358"/>
      <c r="G1078" s="358"/>
    </row>
    <row r="1079" spans="1:8" ht="30">
      <c r="A1079" s="359" t="s">
        <v>1505</v>
      </c>
      <c r="B1079" s="359"/>
      <c r="C1079" s="130" t="s">
        <v>4</v>
      </c>
      <c r="D1079" s="130" t="s">
        <v>3125</v>
      </c>
      <c r="E1079" s="130" t="s">
        <v>3126</v>
      </c>
      <c r="F1079" s="130" t="s">
        <v>3127</v>
      </c>
      <c r="G1079" s="130" t="s">
        <v>1455</v>
      </c>
    </row>
    <row r="1080" spans="1:8" ht="28.5">
      <c r="A1080" s="131" t="s">
        <v>3492</v>
      </c>
      <c r="B1080" s="132" t="s">
        <v>3493</v>
      </c>
      <c r="C1080" s="131" t="s">
        <v>3302</v>
      </c>
      <c r="D1080" s="131" t="s">
        <v>21</v>
      </c>
      <c r="E1080" s="133">
        <v>1</v>
      </c>
      <c r="F1080" s="134">
        <v>653.99</v>
      </c>
      <c r="G1080" s="134">
        <v>653.99</v>
      </c>
    </row>
    <row r="1081" spans="1:8">
      <c r="A1081" s="127"/>
      <c r="B1081" s="128"/>
      <c r="C1081" s="127"/>
      <c r="D1081" s="129"/>
      <c r="E1081" s="355" t="s">
        <v>3142</v>
      </c>
      <c r="F1081" s="355"/>
      <c r="G1081" s="135">
        <v>653.99</v>
      </c>
    </row>
    <row r="1082" spans="1:8" ht="30">
      <c r="A1082" s="359" t="s">
        <v>3143</v>
      </c>
      <c r="B1082" s="359"/>
      <c r="C1082" s="130" t="s">
        <v>4</v>
      </c>
      <c r="D1082" s="130" t="s">
        <v>3125</v>
      </c>
      <c r="E1082" s="130" t="s">
        <v>3126</v>
      </c>
      <c r="F1082" s="130" t="s">
        <v>3127</v>
      </c>
      <c r="G1082" s="130" t="s">
        <v>1455</v>
      </c>
    </row>
    <row r="1083" spans="1:8" ht="25.5">
      <c r="A1083" s="131" t="s">
        <v>3144</v>
      </c>
      <c r="B1083" s="132" t="s">
        <v>2108</v>
      </c>
      <c r="C1083" s="131" t="s">
        <v>13</v>
      </c>
      <c r="D1083" s="131" t="s">
        <v>1499</v>
      </c>
      <c r="E1083" s="133">
        <v>0.3</v>
      </c>
      <c r="F1083" s="134">
        <v>21.66</v>
      </c>
      <c r="G1083" s="134">
        <f>F1083*E1083</f>
        <v>6.4980000000000002</v>
      </c>
    </row>
    <row r="1084" spans="1:8" ht="25.5">
      <c r="A1084" s="131" t="s">
        <v>3146</v>
      </c>
      <c r="B1084" s="132" t="s">
        <v>1940</v>
      </c>
      <c r="C1084" s="131" t="s">
        <v>13</v>
      </c>
      <c r="D1084" s="131" t="s">
        <v>1499</v>
      </c>
      <c r="E1084" s="133">
        <v>0.49954999999999999</v>
      </c>
      <c r="F1084" s="134">
        <v>26.5</v>
      </c>
      <c r="G1084" s="134">
        <f>F1084*E1084</f>
        <v>13.238075</v>
      </c>
    </row>
    <row r="1085" spans="1:8">
      <c r="A1085" s="127"/>
      <c r="B1085" s="128"/>
      <c r="C1085" s="127"/>
      <c r="D1085" s="129"/>
      <c r="E1085" s="355" t="s">
        <v>3152</v>
      </c>
      <c r="F1085" s="355"/>
      <c r="G1085" s="135">
        <f>G1083+G1084</f>
        <v>19.736075</v>
      </c>
    </row>
    <row r="1086" spans="1:8">
      <c r="A1086" s="127"/>
      <c r="B1086" s="128"/>
      <c r="C1086" s="127"/>
      <c r="D1086" s="129"/>
      <c r="E1086" s="356" t="s">
        <v>3157</v>
      </c>
      <c r="F1086" s="356"/>
      <c r="G1086" s="136">
        <f>G1085+G1081</f>
        <v>673.72607500000004</v>
      </c>
      <c r="H1086">
        <v>673.73</v>
      </c>
    </row>
    <row r="1087" spans="1:8">
      <c r="A1087" s="127"/>
      <c r="B1087" s="128"/>
      <c r="C1087" s="357"/>
      <c r="D1087" s="357"/>
      <c r="E1087" s="129"/>
      <c r="F1087" s="129"/>
      <c r="G1087" s="129"/>
    </row>
    <row r="1088" spans="1:8">
      <c r="A1088" s="358" t="s">
        <v>3494</v>
      </c>
      <c r="B1088" s="358"/>
      <c r="C1088" s="358"/>
      <c r="D1088" s="358"/>
      <c r="E1088" s="358"/>
      <c r="F1088" s="358"/>
      <c r="G1088" s="358"/>
    </row>
    <row r="1089" spans="1:8" ht="30">
      <c r="A1089" s="359" t="s">
        <v>1505</v>
      </c>
      <c r="B1089" s="359"/>
      <c r="C1089" s="130" t="s">
        <v>4</v>
      </c>
      <c r="D1089" s="130" t="s">
        <v>3125</v>
      </c>
      <c r="E1089" s="130" t="s">
        <v>3126</v>
      </c>
      <c r="F1089" s="130" t="s">
        <v>3127</v>
      </c>
      <c r="G1089" s="130" t="s">
        <v>1455</v>
      </c>
    </row>
    <row r="1090" spans="1:8" ht="25.5">
      <c r="A1090" s="131" t="s">
        <v>3495</v>
      </c>
      <c r="B1090" s="132" t="s">
        <v>974</v>
      </c>
      <c r="C1090" s="131" t="s">
        <v>13</v>
      </c>
      <c r="D1090" s="131" t="s">
        <v>21</v>
      </c>
      <c r="E1090" s="133">
        <v>1</v>
      </c>
      <c r="F1090" s="134">
        <v>7.15</v>
      </c>
      <c r="G1090" s="134">
        <f>F1090*E1090</f>
        <v>7.15</v>
      </c>
    </row>
    <row r="1091" spans="1:8">
      <c r="A1091" s="131" t="s">
        <v>3469</v>
      </c>
      <c r="B1091" s="132" t="s">
        <v>2267</v>
      </c>
      <c r="C1091" s="131" t="s">
        <v>13</v>
      </c>
      <c r="D1091" s="131" t="s">
        <v>21</v>
      </c>
      <c r="E1091" s="133">
        <v>0.02</v>
      </c>
      <c r="F1091" s="134">
        <v>11.8</v>
      </c>
      <c r="G1091" s="134">
        <f>F1091*E1091</f>
        <v>0.23600000000000002</v>
      </c>
    </row>
    <row r="1092" spans="1:8">
      <c r="A1092" s="127"/>
      <c r="B1092" s="128"/>
      <c r="C1092" s="127"/>
      <c r="D1092" s="129"/>
      <c r="E1092" s="355" t="s">
        <v>3142</v>
      </c>
      <c r="F1092" s="355"/>
      <c r="G1092" s="135">
        <f>G1091+G1090</f>
        <v>7.3860000000000001</v>
      </c>
    </row>
    <row r="1093" spans="1:8" ht="30">
      <c r="A1093" s="359" t="s">
        <v>3143</v>
      </c>
      <c r="B1093" s="359"/>
      <c r="C1093" s="130" t="s">
        <v>4</v>
      </c>
      <c r="D1093" s="130" t="s">
        <v>3125</v>
      </c>
      <c r="E1093" s="130" t="s">
        <v>3126</v>
      </c>
      <c r="F1093" s="130" t="s">
        <v>3127</v>
      </c>
      <c r="G1093" s="130" t="s">
        <v>1455</v>
      </c>
    </row>
    <row r="1094" spans="1:8" ht="25.5">
      <c r="A1094" s="131" t="s">
        <v>3144</v>
      </c>
      <c r="B1094" s="132" t="s">
        <v>2108</v>
      </c>
      <c r="C1094" s="131" t="s">
        <v>13</v>
      </c>
      <c r="D1094" s="131" t="s">
        <v>1499</v>
      </c>
      <c r="E1094" s="133">
        <v>0.15</v>
      </c>
      <c r="F1094" s="134">
        <v>21.55</v>
      </c>
      <c r="G1094" s="134">
        <f>F1094*E1094</f>
        <v>3.2324999999999999</v>
      </c>
    </row>
    <row r="1095" spans="1:8" ht="25.5">
      <c r="A1095" s="131" t="s">
        <v>3146</v>
      </c>
      <c r="B1095" s="132" t="s">
        <v>1940</v>
      </c>
      <c r="C1095" s="131" t="s">
        <v>13</v>
      </c>
      <c r="D1095" s="131" t="s">
        <v>1499</v>
      </c>
      <c r="E1095" s="133">
        <v>0.15</v>
      </c>
      <c r="F1095" s="134">
        <v>26.5</v>
      </c>
      <c r="G1095" s="134">
        <f>F1095*E1095</f>
        <v>3.9749999999999996</v>
      </c>
    </row>
    <row r="1096" spans="1:8">
      <c r="A1096" s="127"/>
      <c r="B1096" s="128"/>
      <c r="C1096" s="127"/>
      <c r="D1096" s="129"/>
      <c r="E1096" s="355" t="s">
        <v>3152</v>
      </c>
      <c r="F1096" s="355"/>
      <c r="G1096" s="135">
        <f>G1095+G1094</f>
        <v>7.2074999999999996</v>
      </c>
    </row>
    <row r="1097" spans="1:8">
      <c r="A1097" s="127"/>
      <c r="B1097" s="128"/>
      <c r="C1097" s="127"/>
      <c r="D1097" s="129"/>
      <c r="E1097" s="356" t="s">
        <v>3157</v>
      </c>
      <c r="F1097" s="356"/>
      <c r="G1097" s="136">
        <f>G1096+G1092</f>
        <v>14.593499999999999</v>
      </c>
      <c r="H1097">
        <v>14.59</v>
      </c>
    </row>
    <row r="1098" spans="1:8">
      <c r="A1098" s="127"/>
      <c r="B1098" s="128"/>
      <c r="C1098" s="357"/>
      <c r="D1098" s="357"/>
      <c r="E1098" s="129"/>
      <c r="F1098" s="129"/>
      <c r="G1098" s="129"/>
    </row>
    <row r="1099" spans="1:8">
      <c r="A1099" s="358" t="s">
        <v>3496</v>
      </c>
      <c r="B1099" s="358"/>
      <c r="C1099" s="358"/>
      <c r="D1099" s="358"/>
      <c r="E1099" s="358"/>
      <c r="F1099" s="358"/>
      <c r="G1099" s="358"/>
    </row>
    <row r="1100" spans="1:8" ht="30">
      <c r="A1100" s="359" t="s">
        <v>1505</v>
      </c>
      <c r="B1100" s="359"/>
      <c r="C1100" s="130" t="s">
        <v>4</v>
      </c>
      <c r="D1100" s="130" t="s">
        <v>3125</v>
      </c>
      <c r="E1100" s="130" t="s">
        <v>3126</v>
      </c>
      <c r="F1100" s="130" t="s">
        <v>3127</v>
      </c>
      <c r="G1100" s="130" t="s">
        <v>1455</v>
      </c>
    </row>
    <row r="1101" spans="1:8">
      <c r="A1101" s="131" t="s">
        <v>3469</v>
      </c>
      <c r="B1101" s="132" t="s">
        <v>2267</v>
      </c>
      <c r="C1101" s="131" t="s">
        <v>13</v>
      </c>
      <c r="D1101" s="131" t="s">
        <v>21</v>
      </c>
      <c r="E1101" s="133">
        <v>0.02</v>
      </c>
      <c r="F1101" s="134">
        <v>11.8</v>
      </c>
      <c r="G1101" s="134">
        <f>F1101*E1101</f>
        <v>0.23600000000000002</v>
      </c>
    </row>
    <row r="1102" spans="1:8" ht="25.5">
      <c r="A1102" s="131" t="s">
        <v>3497</v>
      </c>
      <c r="B1102" s="132" t="s">
        <v>3498</v>
      </c>
      <c r="C1102" s="131" t="s">
        <v>13</v>
      </c>
      <c r="D1102" s="131" t="s">
        <v>21</v>
      </c>
      <c r="E1102" s="133">
        <v>1.1000000000000001</v>
      </c>
      <c r="F1102" s="134">
        <v>12.74</v>
      </c>
      <c r="G1102" s="134">
        <f>F1102*E1102</f>
        <v>14.014000000000001</v>
      </c>
    </row>
    <row r="1103" spans="1:8">
      <c r="A1103" s="127"/>
      <c r="B1103" s="128"/>
      <c r="C1103" s="127"/>
      <c r="D1103" s="129"/>
      <c r="E1103" s="355" t="s">
        <v>3142</v>
      </c>
      <c r="F1103" s="355"/>
      <c r="G1103" s="135">
        <f>G1102+G1101</f>
        <v>14.250000000000002</v>
      </c>
    </row>
    <row r="1104" spans="1:8" ht="30">
      <c r="A1104" s="359" t="s">
        <v>3143</v>
      </c>
      <c r="B1104" s="359"/>
      <c r="C1104" s="130" t="s">
        <v>4</v>
      </c>
      <c r="D1104" s="130" t="s">
        <v>3125</v>
      </c>
      <c r="E1104" s="130" t="s">
        <v>3126</v>
      </c>
      <c r="F1104" s="130" t="s">
        <v>3127</v>
      </c>
      <c r="G1104" s="130" t="s">
        <v>1455</v>
      </c>
    </row>
    <row r="1105" spans="1:8" ht="25.5">
      <c r="A1105" s="131" t="s">
        <v>3144</v>
      </c>
      <c r="B1105" s="132" t="s">
        <v>2108</v>
      </c>
      <c r="C1105" s="131" t="s">
        <v>13</v>
      </c>
      <c r="D1105" s="131" t="s">
        <v>1499</v>
      </c>
      <c r="E1105" s="133">
        <v>0.14949999999999999</v>
      </c>
      <c r="F1105" s="134">
        <v>21.55</v>
      </c>
      <c r="G1105" s="134">
        <f>F1105*E1105</f>
        <v>3.2217250000000002</v>
      </c>
    </row>
    <row r="1106" spans="1:8" ht="25.5">
      <c r="A1106" s="131" t="s">
        <v>3146</v>
      </c>
      <c r="B1106" s="132" t="s">
        <v>1940</v>
      </c>
      <c r="C1106" s="131" t="s">
        <v>13</v>
      </c>
      <c r="D1106" s="131" t="s">
        <v>1499</v>
      </c>
      <c r="E1106" s="133">
        <v>0.15</v>
      </c>
      <c r="F1106" s="134">
        <v>26.5</v>
      </c>
      <c r="G1106" s="134">
        <f>F1106*E1106</f>
        <v>3.9749999999999996</v>
      </c>
    </row>
    <row r="1107" spans="1:8">
      <c r="A1107" s="127"/>
      <c r="B1107" s="128"/>
      <c r="C1107" s="127"/>
      <c r="D1107" s="129"/>
      <c r="E1107" s="355" t="s">
        <v>3152</v>
      </c>
      <c r="F1107" s="355"/>
      <c r="G1107" s="135">
        <f>G1106+G1105</f>
        <v>7.1967249999999998</v>
      </c>
    </row>
    <row r="1108" spans="1:8">
      <c r="A1108" s="127"/>
      <c r="B1108" s="128"/>
      <c r="C1108" s="127"/>
      <c r="D1108" s="129"/>
      <c r="E1108" s="356" t="s">
        <v>3157</v>
      </c>
      <c r="F1108" s="356"/>
      <c r="G1108" s="136">
        <f>G1107+G1103</f>
        <v>21.446725000000001</v>
      </c>
      <c r="H1108">
        <v>21.45</v>
      </c>
    </row>
    <row r="1109" spans="1:8">
      <c r="A1109" s="127"/>
      <c r="B1109" s="128"/>
      <c r="C1109" s="357"/>
      <c r="D1109" s="357"/>
      <c r="E1109" s="129"/>
      <c r="F1109" s="129"/>
      <c r="G1109" s="129"/>
    </row>
    <row r="1110" spans="1:8">
      <c r="A1110" s="358" t="s">
        <v>3499</v>
      </c>
      <c r="B1110" s="358"/>
      <c r="C1110" s="358"/>
      <c r="D1110" s="358"/>
      <c r="E1110" s="358"/>
      <c r="F1110" s="358"/>
      <c r="G1110" s="358"/>
    </row>
    <row r="1111" spans="1:8" ht="30">
      <c r="A1111" s="359" t="s">
        <v>1505</v>
      </c>
      <c r="B1111" s="359"/>
      <c r="C1111" s="130" t="s">
        <v>4</v>
      </c>
      <c r="D1111" s="130" t="s">
        <v>3125</v>
      </c>
      <c r="E1111" s="130" t="s">
        <v>3126</v>
      </c>
      <c r="F1111" s="130" t="s">
        <v>3127</v>
      </c>
      <c r="G1111" s="130" t="s">
        <v>1455</v>
      </c>
    </row>
    <row r="1112" spans="1:8" ht="38.25">
      <c r="A1112" s="131" t="s">
        <v>3221</v>
      </c>
      <c r="B1112" s="132" t="s">
        <v>2969</v>
      </c>
      <c r="C1112" s="131" t="s">
        <v>13</v>
      </c>
      <c r="D1112" s="131" t="s">
        <v>21</v>
      </c>
      <c r="E1112" s="133">
        <v>4.8099999999999996</v>
      </c>
      <c r="F1112" s="134">
        <v>1.1000000000000001</v>
      </c>
      <c r="G1112" s="134">
        <f>F1112*E1112</f>
        <v>5.2910000000000004</v>
      </c>
    </row>
    <row r="1113" spans="1:8" ht="38.25">
      <c r="A1113" s="131" t="s">
        <v>3226</v>
      </c>
      <c r="B1113" s="132" t="s">
        <v>3227</v>
      </c>
      <c r="C1113" s="131" t="s">
        <v>13</v>
      </c>
      <c r="D1113" s="131" t="s">
        <v>29</v>
      </c>
      <c r="E1113" s="133">
        <v>2.56</v>
      </c>
      <c r="F1113" s="134">
        <v>17.7</v>
      </c>
      <c r="G1113" s="134">
        <f t="shared" ref="G1113:G1114" si="54">F1113*E1113</f>
        <v>45.311999999999998</v>
      </c>
    </row>
    <row r="1114" spans="1:8" ht="38.25">
      <c r="A1114" s="131" t="s">
        <v>3228</v>
      </c>
      <c r="B1114" s="132" t="s">
        <v>3229</v>
      </c>
      <c r="C1114" s="131" t="s">
        <v>13</v>
      </c>
      <c r="D1114" s="131" t="s">
        <v>21</v>
      </c>
      <c r="E1114" s="133">
        <v>0.54</v>
      </c>
      <c r="F1114" s="134">
        <v>540.86</v>
      </c>
      <c r="G1114" s="134">
        <f t="shared" si="54"/>
        <v>292.06440000000003</v>
      </c>
    </row>
    <row r="1115" spans="1:8">
      <c r="A1115" s="127"/>
      <c r="B1115" s="128"/>
      <c r="C1115" s="127"/>
      <c r="D1115" s="129"/>
      <c r="E1115" s="355" t="s">
        <v>3142</v>
      </c>
      <c r="F1115" s="355"/>
      <c r="G1115" s="135">
        <f>G1112+G1113+G1114</f>
        <v>342.66740000000004</v>
      </c>
    </row>
    <row r="1116" spans="1:8" ht="30">
      <c r="A1116" s="359" t="s">
        <v>3143</v>
      </c>
      <c r="B1116" s="359"/>
      <c r="C1116" s="130" t="s">
        <v>4</v>
      </c>
      <c r="D1116" s="130" t="s">
        <v>3125</v>
      </c>
      <c r="E1116" s="130" t="s">
        <v>3126</v>
      </c>
      <c r="F1116" s="130" t="s">
        <v>3127</v>
      </c>
      <c r="G1116" s="130" t="s">
        <v>1455</v>
      </c>
    </row>
    <row r="1117" spans="1:8">
      <c r="A1117" s="131" t="s">
        <v>3148</v>
      </c>
      <c r="B1117" s="132" t="s">
        <v>1629</v>
      </c>
      <c r="C1117" s="131" t="s">
        <v>13</v>
      </c>
      <c r="D1117" s="131" t="s">
        <v>1499</v>
      </c>
      <c r="E1117" s="133">
        <v>0.22900000000000001</v>
      </c>
      <c r="F1117" s="134">
        <v>27.26</v>
      </c>
      <c r="G1117" s="134">
        <f>F1117*E1117</f>
        <v>6.2425400000000009</v>
      </c>
    </row>
    <row r="1118" spans="1:8">
      <c r="A1118" s="131" t="s">
        <v>3150</v>
      </c>
      <c r="B1118" s="132" t="s">
        <v>1501</v>
      </c>
      <c r="C1118" s="131" t="s">
        <v>13</v>
      </c>
      <c r="D1118" s="131" t="s">
        <v>1499</v>
      </c>
      <c r="E1118" s="133">
        <v>0.14999899999999999</v>
      </c>
      <c r="F1118" s="134">
        <v>21.78</v>
      </c>
      <c r="G1118" s="134">
        <f>F1118*E1118</f>
        <v>3.2669782199999999</v>
      </c>
    </row>
    <row r="1119" spans="1:8">
      <c r="A1119" s="127"/>
      <c r="B1119" s="128"/>
      <c r="C1119" s="127"/>
      <c r="D1119" s="129"/>
      <c r="E1119" s="355" t="s">
        <v>3152</v>
      </c>
      <c r="F1119" s="355"/>
      <c r="G1119" s="135">
        <f>G1118+G1117</f>
        <v>9.5095182200000004</v>
      </c>
    </row>
    <row r="1120" spans="1:8">
      <c r="A1120" s="127"/>
      <c r="B1120" s="128"/>
      <c r="C1120" s="127"/>
      <c r="D1120" s="129"/>
      <c r="E1120" s="356" t="s">
        <v>3157</v>
      </c>
      <c r="F1120" s="356"/>
      <c r="G1120" s="136">
        <f>G1119+G1115</f>
        <v>352.17691822000006</v>
      </c>
      <c r="H1120">
        <v>352.18</v>
      </c>
    </row>
    <row r="1121" spans="1:7">
      <c r="A1121" s="127"/>
      <c r="B1121" s="128"/>
      <c r="C1121" s="357"/>
      <c r="D1121" s="357"/>
      <c r="E1121" s="129"/>
      <c r="F1121" s="129"/>
      <c r="G1121" s="129"/>
    </row>
    <row r="1122" spans="1:7">
      <c r="A1122" s="358" t="s">
        <v>3500</v>
      </c>
      <c r="B1122" s="358"/>
      <c r="C1122" s="358"/>
      <c r="D1122" s="358"/>
      <c r="E1122" s="358"/>
      <c r="F1122" s="358"/>
      <c r="G1122" s="358"/>
    </row>
    <row r="1123" spans="1:7" ht="30">
      <c r="A1123" s="359" t="s">
        <v>1768</v>
      </c>
      <c r="B1123" s="359"/>
      <c r="C1123" s="130" t="s">
        <v>4</v>
      </c>
      <c r="D1123" s="130" t="s">
        <v>3125</v>
      </c>
      <c r="E1123" s="130" t="s">
        <v>3126</v>
      </c>
      <c r="F1123" s="130" t="s">
        <v>3127</v>
      </c>
      <c r="G1123" s="130" t="s">
        <v>1455</v>
      </c>
    </row>
    <row r="1124" spans="1:7" ht="38.25">
      <c r="A1124" s="131" t="s">
        <v>3501</v>
      </c>
      <c r="B1124" s="132" t="s">
        <v>3502</v>
      </c>
      <c r="C1124" s="131" t="s">
        <v>13</v>
      </c>
      <c r="D1124" s="131" t="s">
        <v>21</v>
      </c>
      <c r="E1124" s="133">
        <v>1</v>
      </c>
      <c r="F1124" s="134">
        <v>4175.49</v>
      </c>
      <c r="G1124" s="134">
        <f>F1124*E1124</f>
        <v>4175.49</v>
      </c>
    </row>
    <row r="1125" spans="1:7">
      <c r="A1125" s="127"/>
      <c r="B1125" s="128"/>
      <c r="C1125" s="127"/>
      <c r="D1125" s="129"/>
      <c r="E1125" s="355" t="s">
        <v>3160</v>
      </c>
      <c r="F1125" s="355"/>
      <c r="G1125" s="135">
        <f>G1124</f>
        <v>4175.49</v>
      </c>
    </row>
    <row r="1126" spans="1:7" ht="30">
      <c r="A1126" s="359" t="s">
        <v>1505</v>
      </c>
      <c r="B1126" s="359"/>
      <c r="C1126" s="130" t="s">
        <v>4</v>
      </c>
      <c r="D1126" s="130" t="s">
        <v>3125</v>
      </c>
      <c r="E1126" s="130" t="s">
        <v>3126</v>
      </c>
      <c r="F1126" s="130" t="s">
        <v>3127</v>
      </c>
      <c r="G1126" s="130" t="s">
        <v>1455</v>
      </c>
    </row>
    <row r="1127" spans="1:7" ht="38.25">
      <c r="A1127" s="131" t="s">
        <v>3503</v>
      </c>
      <c r="B1127" s="132" t="s">
        <v>1577</v>
      </c>
      <c r="C1127" s="131" t="s">
        <v>13</v>
      </c>
      <c r="D1127" s="131" t="s">
        <v>21</v>
      </c>
      <c r="E1127" s="133">
        <v>4</v>
      </c>
      <c r="F1127" s="134">
        <v>1.56</v>
      </c>
      <c r="G1127" s="134">
        <f>F1127*E1127</f>
        <v>6.24</v>
      </c>
    </row>
    <row r="1128" spans="1:7">
      <c r="A1128" s="131" t="s">
        <v>3504</v>
      </c>
      <c r="B1128" s="132" t="s">
        <v>1587</v>
      </c>
      <c r="C1128" s="131" t="s">
        <v>13</v>
      </c>
      <c r="D1128" s="131" t="s">
        <v>21</v>
      </c>
      <c r="E1128" s="133">
        <v>4</v>
      </c>
      <c r="F1128" s="134">
        <v>0.35</v>
      </c>
      <c r="G1128" s="134">
        <f t="shared" ref="G1128:G1129" si="55">F1128*E1128</f>
        <v>1.4</v>
      </c>
    </row>
    <row r="1129" spans="1:7">
      <c r="A1129" s="131" t="s">
        <v>3505</v>
      </c>
      <c r="B1129" s="132" t="s">
        <v>1585</v>
      </c>
      <c r="C1129" s="131" t="s">
        <v>13</v>
      </c>
      <c r="D1129" s="131" t="s">
        <v>29</v>
      </c>
      <c r="E1129" s="133">
        <v>0.2</v>
      </c>
      <c r="F1129" s="134">
        <v>4.12</v>
      </c>
      <c r="G1129" s="134">
        <f t="shared" si="55"/>
        <v>0.82400000000000007</v>
      </c>
    </row>
    <row r="1130" spans="1:7">
      <c r="A1130" s="127"/>
      <c r="B1130" s="128"/>
      <c r="C1130" s="127"/>
      <c r="D1130" s="129"/>
      <c r="E1130" s="355" t="s">
        <v>3142</v>
      </c>
      <c r="F1130" s="355"/>
      <c r="G1130" s="135">
        <f>G1129+G1128+G1127</f>
        <v>8.4640000000000004</v>
      </c>
    </row>
    <row r="1131" spans="1:7" ht="30">
      <c r="A1131" s="359" t="s">
        <v>3143</v>
      </c>
      <c r="B1131" s="359"/>
      <c r="C1131" s="130" t="s">
        <v>4</v>
      </c>
      <c r="D1131" s="130" t="s">
        <v>3125</v>
      </c>
      <c r="E1131" s="130" t="s">
        <v>3126</v>
      </c>
      <c r="F1131" s="130" t="s">
        <v>3127</v>
      </c>
      <c r="G1131" s="130" t="s">
        <v>1455</v>
      </c>
    </row>
    <row r="1132" spans="1:7" ht="25.5">
      <c r="A1132" s="131" t="s">
        <v>3506</v>
      </c>
      <c r="B1132" s="132" t="s">
        <v>1551</v>
      </c>
      <c r="C1132" s="131" t="s">
        <v>13</v>
      </c>
      <c r="D1132" s="131" t="s">
        <v>1499</v>
      </c>
      <c r="E1132" s="133">
        <v>0.63300000000000001</v>
      </c>
      <c r="F1132" s="134">
        <v>22.65</v>
      </c>
      <c r="G1132" s="134">
        <f>F1132*E1132</f>
        <v>14.337449999999999</v>
      </c>
    </row>
    <row r="1133" spans="1:7" ht="25.5">
      <c r="A1133" s="131" t="s">
        <v>3144</v>
      </c>
      <c r="B1133" s="132" t="s">
        <v>2108</v>
      </c>
      <c r="C1133" s="131" t="s">
        <v>13</v>
      </c>
      <c r="D1133" s="131" t="s">
        <v>1499</v>
      </c>
      <c r="E1133" s="133">
        <v>3.0647000000000002</v>
      </c>
      <c r="F1133" s="134">
        <v>21.66</v>
      </c>
      <c r="G1133" s="134">
        <f t="shared" ref="G1133:G1135" si="56">F1133*E1133</f>
        <v>66.381402000000008</v>
      </c>
    </row>
    <row r="1134" spans="1:7">
      <c r="A1134" s="131" t="s">
        <v>3461</v>
      </c>
      <c r="B1134" s="132" t="s">
        <v>1553</v>
      </c>
      <c r="C1134" s="131" t="s">
        <v>13</v>
      </c>
      <c r="D1134" s="131" t="s">
        <v>1499</v>
      </c>
      <c r="E1134" s="133">
        <v>0.63249999999999995</v>
      </c>
      <c r="F1134" s="134">
        <v>27.6</v>
      </c>
      <c r="G1134" s="134">
        <f t="shared" si="56"/>
        <v>17.457000000000001</v>
      </c>
    </row>
    <row r="1135" spans="1:7" ht="25.5">
      <c r="A1135" s="131" t="s">
        <v>3146</v>
      </c>
      <c r="B1135" s="132" t="s">
        <v>1940</v>
      </c>
      <c r="C1135" s="131" t="s">
        <v>13</v>
      </c>
      <c r="D1135" s="131" t="s">
        <v>1499</v>
      </c>
      <c r="E1135" s="133">
        <v>3.0646</v>
      </c>
      <c r="F1135" s="134">
        <v>26.5</v>
      </c>
      <c r="G1135" s="134">
        <f t="shared" si="56"/>
        <v>81.2119</v>
      </c>
    </row>
    <row r="1136" spans="1:7">
      <c r="A1136" s="127"/>
      <c r="B1136" s="128"/>
      <c r="C1136" s="127"/>
      <c r="D1136" s="129"/>
      <c r="E1136" s="355" t="s">
        <v>3152</v>
      </c>
      <c r="F1136" s="355"/>
      <c r="G1136" s="135">
        <f>G1135+G1134+G1133+G1132</f>
        <v>179.38775200000001</v>
      </c>
    </row>
    <row r="1137" spans="1:8">
      <c r="A1137" s="127"/>
      <c r="B1137" s="128"/>
      <c r="C1137" s="127"/>
      <c r="D1137" s="129"/>
      <c r="E1137" s="356" t="s">
        <v>3157</v>
      </c>
      <c r="F1137" s="356"/>
      <c r="G1137" s="136">
        <f>G1136+G1130+G1125</f>
        <v>4363.3417519999994</v>
      </c>
      <c r="H1137" s="137">
        <v>4363.34</v>
      </c>
    </row>
    <row r="1138" spans="1:8">
      <c r="A1138" s="127"/>
      <c r="B1138" s="128"/>
      <c r="C1138" s="357"/>
      <c r="D1138" s="357"/>
      <c r="E1138" s="129"/>
      <c r="F1138" s="129"/>
      <c r="G1138" s="129"/>
    </row>
    <row r="1139" spans="1:8">
      <c r="A1139" s="358" t="s">
        <v>3507</v>
      </c>
      <c r="B1139" s="358"/>
      <c r="C1139" s="358"/>
      <c r="D1139" s="358"/>
      <c r="E1139" s="358"/>
      <c r="F1139" s="358"/>
      <c r="G1139" s="358"/>
    </row>
    <row r="1140" spans="1:8" ht="30">
      <c r="A1140" s="359" t="s">
        <v>1505</v>
      </c>
      <c r="B1140" s="359"/>
      <c r="C1140" s="130" t="s">
        <v>4</v>
      </c>
      <c r="D1140" s="130" t="s">
        <v>3125</v>
      </c>
      <c r="E1140" s="130" t="s">
        <v>3126</v>
      </c>
      <c r="F1140" s="130" t="s">
        <v>3127</v>
      </c>
      <c r="G1140" s="130" t="s">
        <v>1455</v>
      </c>
    </row>
    <row r="1141" spans="1:8" ht="51">
      <c r="A1141" s="131" t="s">
        <v>3508</v>
      </c>
      <c r="B1141" s="132" t="s">
        <v>3509</v>
      </c>
      <c r="C1141" s="131" t="s">
        <v>3302</v>
      </c>
      <c r="D1141" s="131" t="s">
        <v>21</v>
      </c>
      <c r="E1141" s="133">
        <v>1</v>
      </c>
      <c r="F1141" s="134">
        <v>470.88</v>
      </c>
      <c r="G1141" s="134">
        <v>470.88</v>
      </c>
    </row>
    <row r="1142" spans="1:8">
      <c r="A1142" s="127"/>
      <c r="B1142" s="128"/>
      <c r="C1142" s="127"/>
      <c r="D1142" s="129"/>
      <c r="E1142" s="355" t="s">
        <v>3142</v>
      </c>
      <c r="F1142" s="355"/>
      <c r="G1142" s="135">
        <v>470.88</v>
      </c>
    </row>
    <row r="1143" spans="1:8" ht="30">
      <c r="A1143" s="359" t="s">
        <v>3143</v>
      </c>
      <c r="B1143" s="359"/>
      <c r="C1143" s="130" t="s">
        <v>4</v>
      </c>
      <c r="D1143" s="130" t="s">
        <v>3125</v>
      </c>
      <c r="E1143" s="130" t="s">
        <v>3126</v>
      </c>
      <c r="F1143" s="130" t="s">
        <v>3127</v>
      </c>
      <c r="G1143" s="130" t="s">
        <v>1455</v>
      </c>
    </row>
    <row r="1144" spans="1:8" ht="25.5">
      <c r="A1144" s="131" t="s">
        <v>3146</v>
      </c>
      <c r="B1144" s="132" t="s">
        <v>1940</v>
      </c>
      <c r="C1144" s="131" t="s">
        <v>13</v>
      </c>
      <c r="D1144" s="131" t="s">
        <v>1499</v>
      </c>
      <c r="E1144" s="133">
        <v>0.7</v>
      </c>
      <c r="F1144" s="134">
        <v>26.5</v>
      </c>
      <c r="G1144" s="134">
        <f>F1144*E1144</f>
        <v>18.549999999999997</v>
      </c>
    </row>
    <row r="1145" spans="1:8">
      <c r="A1145" s="127"/>
      <c r="B1145" s="128"/>
      <c r="C1145" s="127"/>
      <c r="D1145" s="129"/>
      <c r="E1145" s="355" t="s">
        <v>3152</v>
      </c>
      <c r="F1145" s="355"/>
      <c r="G1145" s="135">
        <f>G1144</f>
        <v>18.549999999999997</v>
      </c>
    </row>
    <row r="1146" spans="1:8">
      <c r="A1146" s="127"/>
      <c r="B1146" s="128"/>
      <c r="C1146" s="127"/>
      <c r="D1146" s="129"/>
      <c r="E1146" s="356" t="s">
        <v>3157</v>
      </c>
      <c r="F1146" s="356"/>
      <c r="G1146" s="136">
        <f>G1145+G1142</f>
        <v>489.43</v>
      </c>
      <c r="H1146">
        <v>489.43</v>
      </c>
    </row>
    <row r="1147" spans="1:8">
      <c r="A1147" s="127"/>
      <c r="B1147" s="128"/>
      <c r="C1147" s="357"/>
      <c r="D1147" s="357"/>
      <c r="E1147" s="129"/>
      <c r="F1147" s="129"/>
      <c r="G1147" s="129"/>
    </row>
    <row r="1148" spans="1:8">
      <c r="A1148" s="358" t="s">
        <v>3510</v>
      </c>
      <c r="B1148" s="358"/>
      <c r="C1148" s="358"/>
      <c r="D1148" s="358"/>
      <c r="E1148" s="358"/>
      <c r="F1148" s="358"/>
      <c r="G1148" s="358"/>
    </row>
    <row r="1149" spans="1:8" ht="30">
      <c r="A1149" s="359" t="s">
        <v>1505</v>
      </c>
      <c r="B1149" s="359"/>
      <c r="C1149" s="130" t="s">
        <v>4</v>
      </c>
      <c r="D1149" s="130" t="s">
        <v>3125</v>
      </c>
      <c r="E1149" s="130" t="s">
        <v>3126</v>
      </c>
      <c r="F1149" s="130" t="s">
        <v>3127</v>
      </c>
      <c r="G1149" s="130" t="s">
        <v>1455</v>
      </c>
    </row>
    <row r="1150" spans="1:8">
      <c r="A1150" s="131" t="s">
        <v>3511</v>
      </c>
      <c r="B1150" s="132" t="s">
        <v>3512</v>
      </c>
      <c r="C1150" s="131" t="s">
        <v>13</v>
      </c>
      <c r="D1150" s="131" t="s">
        <v>21</v>
      </c>
      <c r="E1150" s="133">
        <v>0.94</v>
      </c>
      <c r="F1150" s="134">
        <v>7.28</v>
      </c>
      <c r="G1150" s="134">
        <f>F1150*E1150</f>
        <v>6.8431999999999995</v>
      </c>
    </row>
    <row r="1151" spans="1:8" ht="38.25">
      <c r="A1151" s="131" t="s">
        <v>3513</v>
      </c>
      <c r="B1151" s="132" t="s">
        <v>3514</v>
      </c>
      <c r="C1151" s="131" t="s">
        <v>3302</v>
      </c>
      <c r="D1151" s="131" t="s">
        <v>21</v>
      </c>
      <c r="E1151" s="133">
        <v>1</v>
      </c>
      <c r="F1151" s="134">
        <v>2773.81</v>
      </c>
      <c r="G1151" s="134">
        <f>F1151*E1151</f>
        <v>2773.81</v>
      </c>
    </row>
    <row r="1152" spans="1:8">
      <c r="A1152" s="127"/>
      <c r="B1152" s="128"/>
      <c r="C1152" s="127"/>
      <c r="D1152" s="129"/>
      <c r="E1152" s="355" t="s">
        <v>3142</v>
      </c>
      <c r="F1152" s="355"/>
      <c r="G1152" s="135">
        <f>G1151+G1150</f>
        <v>2780.6531999999997</v>
      </c>
    </row>
    <row r="1153" spans="1:8" ht="30">
      <c r="A1153" s="359" t="s">
        <v>3143</v>
      </c>
      <c r="B1153" s="359"/>
      <c r="C1153" s="130" t="s">
        <v>4</v>
      </c>
      <c r="D1153" s="130" t="s">
        <v>3125</v>
      </c>
      <c r="E1153" s="130" t="s">
        <v>3126</v>
      </c>
      <c r="F1153" s="130" t="s">
        <v>3127</v>
      </c>
      <c r="G1153" s="130" t="s">
        <v>1455</v>
      </c>
    </row>
    <row r="1154" spans="1:8" ht="25.5">
      <c r="A1154" s="131" t="s">
        <v>3144</v>
      </c>
      <c r="B1154" s="132" t="s">
        <v>2108</v>
      </c>
      <c r="C1154" s="131" t="s">
        <v>13</v>
      </c>
      <c r="D1154" s="131" t="s">
        <v>1499</v>
      </c>
      <c r="E1154" s="133">
        <v>0.54</v>
      </c>
      <c r="F1154" s="134">
        <v>21.66</v>
      </c>
      <c r="G1154" s="134">
        <f>F1154*E1154</f>
        <v>11.696400000000001</v>
      </c>
    </row>
    <row r="1155" spans="1:8" ht="25.5">
      <c r="A1155" s="131" t="s">
        <v>3146</v>
      </c>
      <c r="B1155" s="132" t="s">
        <v>1940</v>
      </c>
      <c r="C1155" s="131" t="s">
        <v>13</v>
      </c>
      <c r="D1155" s="131" t="s">
        <v>1499</v>
      </c>
      <c r="E1155" s="133">
        <v>0.53949999999999998</v>
      </c>
      <c r="F1155" s="134">
        <v>26.5</v>
      </c>
      <c r="G1155" s="134">
        <f>F1155*E1155</f>
        <v>14.296749999999999</v>
      </c>
    </row>
    <row r="1156" spans="1:8">
      <c r="A1156" s="127"/>
      <c r="B1156" s="128"/>
      <c r="C1156" s="127"/>
      <c r="D1156" s="129"/>
      <c r="E1156" s="355" t="s">
        <v>3152</v>
      </c>
      <c r="F1156" s="355"/>
      <c r="G1156" s="135">
        <f>G1155+G1154</f>
        <v>25.99315</v>
      </c>
    </row>
    <row r="1157" spans="1:8">
      <c r="A1157" s="127"/>
      <c r="B1157" s="128"/>
      <c r="C1157" s="127"/>
      <c r="D1157" s="129"/>
      <c r="E1157" s="356" t="s">
        <v>3157</v>
      </c>
      <c r="F1157" s="356"/>
      <c r="G1157" s="136">
        <f>G1156+G1152</f>
        <v>2806.6463499999995</v>
      </c>
      <c r="H1157" s="137">
        <v>2806.65</v>
      </c>
    </row>
    <row r="1158" spans="1:8">
      <c r="A1158" s="127"/>
      <c r="B1158" s="128"/>
      <c r="C1158" s="357"/>
      <c r="D1158" s="357"/>
      <c r="E1158" s="129"/>
      <c r="F1158" s="129"/>
      <c r="G1158" s="129"/>
    </row>
    <row r="1159" spans="1:8">
      <c r="A1159" s="358" t="s">
        <v>3515</v>
      </c>
      <c r="B1159" s="358"/>
      <c r="C1159" s="358"/>
      <c r="D1159" s="358"/>
      <c r="E1159" s="358"/>
      <c r="F1159" s="358"/>
      <c r="G1159" s="358"/>
    </row>
    <row r="1160" spans="1:8" ht="30">
      <c r="A1160" s="359" t="s">
        <v>1505</v>
      </c>
      <c r="B1160" s="359"/>
      <c r="C1160" s="130" t="s">
        <v>4</v>
      </c>
      <c r="D1160" s="130" t="s">
        <v>3125</v>
      </c>
      <c r="E1160" s="130" t="s">
        <v>3126</v>
      </c>
      <c r="F1160" s="130" t="s">
        <v>3127</v>
      </c>
      <c r="G1160" s="130" t="s">
        <v>1455</v>
      </c>
    </row>
    <row r="1161" spans="1:8" ht="28.5">
      <c r="A1161" s="131" t="s">
        <v>3516</v>
      </c>
      <c r="B1161" s="132" t="s">
        <v>3517</v>
      </c>
      <c r="C1161" s="131" t="s">
        <v>3302</v>
      </c>
      <c r="D1161" s="131" t="s">
        <v>21</v>
      </c>
      <c r="E1161" s="133">
        <v>1</v>
      </c>
      <c r="F1161" s="134">
        <v>2428.94</v>
      </c>
      <c r="G1161" s="134">
        <v>2428.94</v>
      </c>
    </row>
    <row r="1162" spans="1:8" ht="28.5">
      <c r="A1162" s="131" t="s">
        <v>3518</v>
      </c>
      <c r="B1162" s="132" t="s">
        <v>3519</v>
      </c>
      <c r="C1162" s="131" t="s">
        <v>3302</v>
      </c>
      <c r="D1162" s="131" t="s">
        <v>21</v>
      </c>
      <c r="E1162" s="133">
        <v>1</v>
      </c>
      <c r="F1162" s="134">
        <v>1139.74</v>
      </c>
      <c r="G1162" s="134">
        <v>1139.74</v>
      </c>
    </row>
    <row r="1163" spans="1:8">
      <c r="A1163" s="127"/>
      <c r="B1163" s="128"/>
      <c r="C1163" s="127"/>
      <c r="D1163" s="129"/>
      <c r="E1163" s="355" t="s">
        <v>3142</v>
      </c>
      <c r="F1163" s="355"/>
      <c r="G1163" s="135">
        <v>3568.68</v>
      </c>
    </row>
    <row r="1164" spans="1:8" ht="30">
      <c r="A1164" s="359" t="s">
        <v>3143</v>
      </c>
      <c r="B1164" s="359"/>
      <c r="C1164" s="130" t="s">
        <v>4</v>
      </c>
      <c r="D1164" s="130" t="s">
        <v>3125</v>
      </c>
      <c r="E1164" s="130" t="s">
        <v>3126</v>
      </c>
      <c r="F1164" s="130" t="s">
        <v>3127</v>
      </c>
      <c r="G1164" s="130" t="s">
        <v>1455</v>
      </c>
    </row>
    <row r="1165" spans="1:8">
      <c r="A1165" s="131" t="s">
        <v>3461</v>
      </c>
      <c r="B1165" s="132" t="s">
        <v>1553</v>
      </c>
      <c r="C1165" s="131" t="s">
        <v>13</v>
      </c>
      <c r="D1165" s="131" t="s">
        <v>1499</v>
      </c>
      <c r="E1165" s="133">
        <v>3.5</v>
      </c>
      <c r="F1165" s="134">
        <v>27.6</v>
      </c>
      <c r="G1165" s="134">
        <f>F1165*E1165</f>
        <v>96.600000000000009</v>
      </c>
    </row>
    <row r="1166" spans="1:8">
      <c r="A1166" s="131" t="s">
        <v>3520</v>
      </c>
      <c r="B1166" s="132" t="s">
        <v>3521</v>
      </c>
      <c r="C1166" s="131" t="s">
        <v>13</v>
      </c>
      <c r="D1166" s="131" t="s">
        <v>1499</v>
      </c>
      <c r="E1166" s="133">
        <v>3.5</v>
      </c>
      <c r="F1166" s="134">
        <v>30.37</v>
      </c>
      <c r="G1166" s="134">
        <f t="shared" ref="G1166:G1167" si="57">F1166*E1166</f>
        <v>106.295</v>
      </c>
    </row>
    <row r="1167" spans="1:8">
      <c r="A1167" s="131" t="s">
        <v>3150</v>
      </c>
      <c r="B1167" s="132" t="s">
        <v>1501</v>
      </c>
      <c r="C1167" s="131" t="s">
        <v>13</v>
      </c>
      <c r="D1167" s="131" t="s">
        <v>1499</v>
      </c>
      <c r="E1167" s="133">
        <v>3.4998</v>
      </c>
      <c r="F1167" s="134">
        <v>21.78</v>
      </c>
      <c r="G1167" s="134">
        <f t="shared" si="57"/>
        <v>76.225644000000003</v>
      </c>
    </row>
    <row r="1168" spans="1:8">
      <c r="A1168" s="127"/>
      <c r="B1168" s="128"/>
      <c r="C1168" s="127"/>
      <c r="D1168" s="129"/>
      <c r="E1168" s="355" t="s">
        <v>3152</v>
      </c>
      <c r="F1168" s="355"/>
      <c r="G1168" s="135">
        <f>G1167+G1166+G1165</f>
        <v>279.12064400000003</v>
      </c>
    </row>
    <row r="1169" spans="1:8">
      <c r="A1169" s="127"/>
      <c r="B1169" s="128"/>
      <c r="C1169" s="127"/>
      <c r="D1169" s="129"/>
      <c r="E1169" s="356" t="s">
        <v>3157</v>
      </c>
      <c r="F1169" s="356"/>
      <c r="G1169" s="136">
        <f>G1168+G1163</f>
        <v>3847.8006439999999</v>
      </c>
      <c r="H1169" s="137">
        <v>3847.8</v>
      </c>
    </row>
    <row r="1170" spans="1:8">
      <c r="A1170" s="127"/>
      <c r="B1170" s="128"/>
      <c r="C1170" s="357"/>
      <c r="D1170" s="357"/>
      <c r="E1170" s="129"/>
      <c r="F1170" s="129"/>
      <c r="G1170" s="129"/>
    </row>
    <row r="1171" spans="1:8">
      <c r="A1171" s="358" t="s">
        <v>3522</v>
      </c>
      <c r="B1171" s="358"/>
      <c r="C1171" s="358"/>
      <c r="D1171" s="358"/>
      <c r="E1171" s="358"/>
      <c r="F1171" s="358"/>
      <c r="G1171" s="358"/>
    </row>
    <row r="1172" spans="1:8" ht="30">
      <c r="A1172" s="359" t="s">
        <v>1505</v>
      </c>
      <c r="B1172" s="359"/>
      <c r="C1172" s="130" t="s">
        <v>4</v>
      </c>
      <c r="D1172" s="130" t="s">
        <v>3125</v>
      </c>
      <c r="E1172" s="130" t="s">
        <v>3126</v>
      </c>
      <c r="F1172" s="130" t="s">
        <v>3127</v>
      </c>
      <c r="G1172" s="130" t="s">
        <v>1455</v>
      </c>
    </row>
    <row r="1173" spans="1:8" ht="38.25">
      <c r="A1173" s="131" t="s">
        <v>3523</v>
      </c>
      <c r="B1173" s="132" t="s">
        <v>2617</v>
      </c>
      <c r="C1173" s="131" t="s">
        <v>13</v>
      </c>
      <c r="D1173" s="131" t="s">
        <v>21</v>
      </c>
      <c r="E1173" s="133">
        <v>1</v>
      </c>
      <c r="F1173" s="134">
        <v>70.09</v>
      </c>
      <c r="G1173" s="134">
        <f>F1173*E1173</f>
        <v>70.09</v>
      </c>
    </row>
    <row r="1174" spans="1:8" ht="25.5">
      <c r="A1174" s="131" t="s">
        <v>3524</v>
      </c>
      <c r="B1174" s="132" t="s">
        <v>2590</v>
      </c>
      <c r="C1174" s="131" t="s">
        <v>13</v>
      </c>
      <c r="D1174" s="131" t="s">
        <v>86</v>
      </c>
      <c r="E1174" s="133">
        <v>8.8999999999999996E-2</v>
      </c>
      <c r="F1174" s="134">
        <v>60.4</v>
      </c>
      <c r="G1174" s="134">
        <f>F1174*E1174</f>
        <v>5.3755999999999995</v>
      </c>
    </row>
    <row r="1175" spans="1:8">
      <c r="A1175" s="127"/>
      <c r="B1175" s="128"/>
      <c r="C1175" s="127"/>
      <c r="D1175" s="129"/>
      <c r="E1175" s="355" t="s">
        <v>3142</v>
      </c>
      <c r="F1175" s="355"/>
      <c r="G1175" s="135">
        <f>G1174+G1173</f>
        <v>75.465600000000009</v>
      </c>
    </row>
    <row r="1176" spans="1:8" ht="30">
      <c r="A1176" s="359" t="s">
        <v>3143</v>
      </c>
      <c r="B1176" s="359"/>
      <c r="C1176" s="130" t="s">
        <v>4</v>
      </c>
      <c r="D1176" s="130" t="s">
        <v>3125</v>
      </c>
      <c r="E1176" s="130" t="s">
        <v>3126</v>
      </c>
      <c r="F1176" s="130" t="s">
        <v>3127</v>
      </c>
      <c r="G1176" s="130" t="s">
        <v>1455</v>
      </c>
    </row>
    <row r="1177" spans="1:8" ht="25.5">
      <c r="A1177" s="131" t="s">
        <v>3144</v>
      </c>
      <c r="B1177" s="132" t="s">
        <v>2108</v>
      </c>
      <c r="C1177" s="131" t="s">
        <v>13</v>
      </c>
      <c r="D1177" s="131" t="s">
        <v>1499</v>
      </c>
      <c r="E1177" s="133">
        <v>0.3</v>
      </c>
      <c r="F1177" s="134">
        <v>21.66</v>
      </c>
      <c r="G1177" s="134">
        <f>F1177*E1177</f>
        <v>6.4980000000000002</v>
      </c>
    </row>
    <row r="1178" spans="1:8" ht="25.5">
      <c r="A1178" s="131" t="s">
        <v>3146</v>
      </c>
      <c r="B1178" s="132" t="s">
        <v>1940</v>
      </c>
      <c r="C1178" s="131" t="s">
        <v>13</v>
      </c>
      <c r="D1178" s="131" t="s">
        <v>1499</v>
      </c>
      <c r="E1178" s="133">
        <v>0.3</v>
      </c>
      <c r="F1178" s="134">
        <v>26.5</v>
      </c>
      <c r="G1178" s="134">
        <f>F1178*E1178</f>
        <v>7.9499999999999993</v>
      </c>
    </row>
    <row r="1179" spans="1:8">
      <c r="A1179" s="131" t="s">
        <v>3525</v>
      </c>
      <c r="B1179" s="132" t="s">
        <v>1822</v>
      </c>
      <c r="C1179" s="131" t="s">
        <v>13</v>
      </c>
      <c r="D1179" s="131" t="s">
        <v>1499</v>
      </c>
      <c r="E1179" s="133">
        <v>0.3</v>
      </c>
      <c r="F1179" s="134">
        <v>28.01</v>
      </c>
      <c r="G1179" s="134">
        <f>F1179*E1179</f>
        <v>8.4030000000000005</v>
      </c>
    </row>
    <row r="1180" spans="1:8">
      <c r="A1180" s="127"/>
      <c r="B1180" s="128"/>
      <c r="C1180" s="127"/>
      <c r="D1180" s="129"/>
      <c r="E1180" s="355" t="s">
        <v>3152</v>
      </c>
      <c r="F1180" s="355"/>
      <c r="G1180" s="135">
        <f>G1179+G1178+G1177</f>
        <v>22.851000000000003</v>
      </c>
    </row>
    <row r="1181" spans="1:8">
      <c r="A1181" s="127"/>
      <c r="B1181" s="128"/>
      <c r="C1181" s="127"/>
      <c r="D1181" s="129"/>
      <c r="E1181" s="356" t="s">
        <v>3157</v>
      </c>
      <c r="F1181" s="356"/>
      <c r="G1181" s="136">
        <f>G1180+G1175</f>
        <v>98.316600000000008</v>
      </c>
    </row>
    <row r="1182" spans="1:8">
      <c r="A1182" s="127"/>
      <c r="B1182" s="128"/>
      <c r="C1182" s="357"/>
      <c r="D1182" s="357"/>
      <c r="E1182" s="129"/>
      <c r="F1182" s="129"/>
      <c r="G1182" s="129"/>
    </row>
    <row r="1183" spans="1:8">
      <c r="A1183" s="358" t="s">
        <v>3526</v>
      </c>
      <c r="B1183" s="358"/>
      <c r="C1183" s="358"/>
      <c r="D1183" s="358"/>
      <c r="E1183" s="358"/>
      <c r="F1183" s="358"/>
      <c r="G1183" s="358"/>
    </row>
    <row r="1184" spans="1:8" ht="30">
      <c r="A1184" s="359" t="s">
        <v>1505</v>
      </c>
      <c r="B1184" s="359"/>
      <c r="C1184" s="130" t="s">
        <v>4</v>
      </c>
      <c r="D1184" s="130" t="s">
        <v>3125</v>
      </c>
      <c r="E1184" s="130" t="s">
        <v>3126</v>
      </c>
      <c r="F1184" s="130" t="s">
        <v>3127</v>
      </c>
      <c r="G1184" s="130" t="s">
        <v>1455</v>
      </c>
    </row>
    <row r="1185" spans="1:8">
      <c r="A1185" s="131" t="s">
        <v>3356</v>
      </c>
      <c r="B1185" s="132" t="s">
        <v>2025</v>
      </c>
      <c r="C1185" s="131" t="s">
        <v>13</v>
      </c>
      <c r="D1185" s="131" t="s">
        <v>86</v>
      </c>
      <c r="E1185" s="133">
        <v>0.02</v>
      </c>
      <c r="F1185" s="134">
        <v>180.68</v>
      </c>
      <c r="G1185" s="134">
        <f>F1185*E1185</f>
        <v>3.6136000000000004</v>
      </c>
    </row>
    <row r="1186" spans="1:8" ht="51">
      <c r="A1186" s="131" t="s">
        <v>3527</v>
      </c>
      <c r="B1186" s="132" t="s">
        <v>3528</v>
      </c>
      <c r="C1186" s="131" t="s">
        <v>13</v>
      </c>
      <c r="D1186" s="131" t="s">
        <v>21</v>
      </c>
      <c r="E1186" s="133">
        <v>1</v>
      </c>
      <c r="F1186" s="134">
        <v>32.630000000000003</v>
      </c>
      <c r="G1186" s="134">
        <f>F1186*E1186</f>
        <v>32.630000000000003</v>
      </c>
    </row>
    <row r="1187" spans="1:8">
      <c r="A1187" s="127"/>
      <c r="B1187" s="128"/>
      <c r="C1187" s="127"/>
      <c r="D1187" s="129"/>
      <c r="E1187" s="355" t="s">
        <v>3142</v>
      </c>
      <c r="F1187" s="355"/>
      <c r="G1187" s="135">
        <f>G1186+G1185</f>
        <v>36.243600000000001</v>
      </c>
    </row>
    <row r="1188" spans="1:8" ht="30">
      <c r="A1188" s="359" t="s">
        <v>3143</v>
      </c>
      <c r="B1188" s="359"/>
      <c r="C1188" s="130" t="s">
        <v>4</v>
      </c>
      <c r="D1188" s="130" t="s">
        <v>3125</v>
      </c>
      <c r="E1188" s="130" t="s">
        <v>3126</v>
      </c>
      <c r="F1188" s="130" t="s">
        <v>3127</v>
      </c>
      <c r="G1188" s="130" t="s">
        <v>1455</v>
      </c>
    </row>
    <row r="1189" spans="1:8" ht="25.5">
      <c r="A1189" s="131" t="s">
        <v>3529</v>
      </c>
      <c r="B1189" s="132" t="s">
        <v>1523</v>
      </c>
      <c r="C1189" s="131" t="s">
        <v>13</v>
      </c>
      <c r="D1189" s="131" t="s">
        <v>1499</v>
      </c>
      <c r="E1189" s="133">
        <v>0.17299999999999999</v>
      </c>
      <c r="F1189" s="134">
        <v>22.16</v>
      </c>
      <c r="G1189" s="134">
        <f>F1189*E1189</f>
        <v>3.8336799999999998</v>
      </c>
    </row>
    <row r="1190" spans="1:8">
      <c r="A1190" s="127"/>
      <c r="B1190" s="128"/>
      <c r="C1190" s="127"/>
      <c r="D1190" s="129"/>
      <c r="E1190" s="355" t="s">
        <v>3152</v>
      </c>
      <c r="F1190" s="355"/>
      <c r="G1190" s="135">
        <f>G1189</f>
        <v>3.8336799999999998</v>
      </c>
    </row>
    <row r="1191" spans="1:8">
      <c r="A1191" s="127"/>
      <c r="B1191" s="128"/>
      <c r="C1191" s="127"/>
      <c r="D1191" s="129"/>
      <c r="E1191" s="356" t="s">
        <v>3157</v>
      </c>
      <c r="F1191" s="356"/>
      <c r="G1191" s="136">
        <f>G1190+G1187</f>
        <v>40.077280000000002</v>
      </c>
      <c r="H1191">
        <v>40.08</v>
      </c>
    </row>
    <row r="1192" spans="1:8">
      <c r="A1192" s="127"/>
      <c r="B1192" s="128"/>
      <c r="C1192" s="357"/>
      <c r="D1192" s="357"/>
      <c r="E1192" s="129"/>
      <c r="F1192" s="129"/>
      <c r="G1192" s="129"/>
    </row>
    <row r="1193" spans="1:8">
      <c r="A1193" s="358" t="s">
        <v>3530</v>
      </c>
      <c r="B1193" s="358"/>
      <c r="C1193" s="358"/>
      <c r="D1193" s="358"/>
      <c r="E1193" s="358"/>
      <c r="F1193" s="358"/>
      <c r="G1193" s="358"/>
    </row>
    <row r="1194" spans="1:8" ht="30">
      <c r="A1194" s="359" t="s">
        <v>1505</v>
      </c>
      <c r="B1194" s="359"/>
      <c r="C1194" s="130" t="s">
        <v>4</v>
      </c>
      <c r="D1194" s="130" t="s">
        <v>3125</v>
      </c>
      <c r="E1194" s="130" t="s">
        <v>3126</v>
      </c>
      <c r="F1194" s="130" t="s">
        <v>3127</v>
      </c>
      <c r="G1194" s="130" t="s">
        <v>1455</v>
      </c>
    </row>
    <row r="1195" spans="1:8" ht="25.5">
      <c r="A1195" s="131" t="s">
        <v>3531</v>
      </c>
      <c r="B1195" s="132" t="s">
        <v>3532</v>
      </c>
      <c r="C1195" s="131" t="s">
        <v>13</v>
      </c>
      <c r="D1195" s="131" t="s">
        <v>21</v>
      </c>
      <c r="E1195" s="133">
        <v>1</v>
      </c>
      <c r="F1195" s="134">
        <v>136.72</v>
      </c>
      <c r="G1195" s="134">
        <f>F1195*E1195</f>
        <v>136.72</v>
      </c>
    </row>
    <row r="1196" spans="1:8" ht="38.25">
      <c r="A1196" s="131" t="s">
        <v>3533</v>
      </c>
      <c r="B1196" s="132" t="s">
        <v>2701</v>
      </c>
      <c r="C1196" s="131" t="s">
        <v>13</v>
      </c>
      <c r="D1196" s="131" t="s">
        <v>21</v>
      </c>
      <c r="E1196" s="133">
        <v>4</v>
      </c>
      <c r="F1196" s="134">
        <v>1.17</v>
      </c>
      <c r="G1196" s="134">
        <f>F1196*E1196</f>
        <v>4.68</v>
      </c>
    </row>
    <row r="1197" spans="1:8">
      <c r="A1197" s="127"/>
      <c r="B1197" s="128"/>
      <c r="C1197" s="127"/>
      <c r="D1197" s="129"/>
      <c r="E1197" s="355" t="s">
        <v>3142</v>
      </c>
      <c r="F1197" s="355"/>
      <c r="G1197" s="135">
        <f>G1196+G1195</f>
        <v>141.4</v>
      </c>
    </row>
    <row r="1198" spans="1:8" ht="30">
      <c r="A1198" s="359" t="s">
        <v>3143</v>
      </c>
      <c r="B1198" s="359"/>
      <c r="C1198" s="130" t="s">
        <v>4</v>
      </c>
      <c r="D1198" s="130" t="s">
        <v>3125</v>
      </c>
      <c r="E1198" s="130" t="s">
        <v>3126</v>
      </c>
      <c r="F1198" s="130" t="s">
        <v>3127</v>
      </c>
      <c r="G1198" s="130"/>
    </row>
    <row r="1199" spans="1:8" ht="25.5">
      <c r="A1199" s="131" t="s">
        <v>3506</v>
      </c>
      <c r="B1199" s="132" t="s">
        <v>1551</v>
      </c>
      <c r="C1199" s="131" t="s">
        <v>13</v>
      </c>
      <c r="D1199" s="131" t="s">
        <v>1499</v>
      </c>
      <c r="E1199" s="133">
        <v>0.25</v>
      </c>
      <c r="F1199" s="134">
        <v>22.65</v>
      </c>
      <c r="G1199" s="134">
        <f>F1199*E1199</f>
        <v>5.6624999999999996</v>
      </c>
    </row>
    <row r="1200" spans="1:8">
      <c r="A1200" s="131" t="s">
        <v>3461</v>
      </c>
      <c r="B1200" s="132" t="s">
        <v>1553</v>
      </c>
      <c r="C1200" s="131" t="s">
        <v>13</v>
      </c>
      <c r="D1200" s="131" t="s">
        <v>1499</v>
      </c>
      <c r="E1200" s="133">
        <v>0.25</v>
      </c>
      <c r="F1200" s="134">
        <v>27.6</v>
      </c>
      <c r="G1200" s="134">
        <f>F1200*E1200</f>
        <v>6.9</v>
      </c>
    </row>
    <row r="1201" spans="1:8">
      <c r="A1201" s="127"/>
      <c r="B1201" s="128"/>
      <c r="C1201" s="127"/>
      <c r="D1201" s="129"/>
      <c r="E1201" s="355" t="s">
        <v>3152</v>
      </c>
      <c r="F1201" s="355"/>
      <c r="G1201" s="135">
        <f>G1200+G1199</f>
        <v>12.5625</v>
      </c>
    </row>
    <row r="1202" spans="1:8">
      <c r="A1202" s="127"/>
      <c r="B1202" s="128"/>
      <c r="C1202" s="127"/>
      <c r="D1202" s="129"/>
      <c r="E1202" s="356" t="s">
        <v>3157</v>
      </c>
      <c r="F1202" s="356"/>
      <c r="G1202" s="136">
        <f>G1201+G1197</f>
        <v>153.96250000000001</v>
      </c>
      <c r="H1202">
        <v>153.96</v>
      </c>
    </row>
    <row r="1203" spans="1:8">
      <c r="A1203" s="127"/>
      <c r="B1203" s="128"/>
      <c r="C1203" s="357"/>
      <c r="D1203" s="357"/>
      <c r="E1203" s="129"/>
      <c r="F1203" s="129"/>
      <c r="G1203" s="129"/>
    </row>
    <row r="1204" spans="1:8">
      <c r="A1204" s="358" t="s">
        <v>3534</v>
      </c>
      <c r="B1204" s="358"/>
      <c r="C1204" s="358"/>
      <c r="D1204" s="358"/>
      <c r="E1204" s="358"/>
      <c r="F1204" s="358"/>
      <c r="G1204" s="358"/>
    </row>
    <row r="1205" spans="1:8" ht="30">
      <c r="A1205" s="359" t="s">
        <v>1505</v>
      </c>
      <c r="B1205" s="359"/>
      <c r="C1205" s="130" t="s">
        <v>4</v>
      </c>
      <c r="D1205" s="130" t="s">
        <v>3125</v>
      </c>
      <c r="E1205" s="130" t="s">
        <v>3126</v>
      </c>
      <c r="F1205" s="130" t="s">
        <v>3127</v>
      </c>
      <c r="G1205" s="130" t="s">
        <v>1455</v>
      </c>
    </row>
    <row r="1206" spans="1:8" ht="25.5">
      <c r="A1206" s="131" t="s">
        <v>3535</v>
      </c>
      <c r="B1206" s="132" t="s">
        <v>3536</v>
      </c>
      <c r="C1206" s="131" t="s">
        <v>13</v>
      </c>
      <c r="D1206" s="131" t="s">
        <v>21</v>
      </c>
      <c r="E1206" s="133">
        <v>1</v>
      </c>
      <c r="F1206" s="134">
        <v>272.3</v>
      </c>
      <c r="G1206" s="134">
        <f>F1206*E1206</f>
        <v>272.3</v>
      </c>
    </row>
    <row r="1207" spans="1:8" ht="38.25">
      <c r="A1207" s="131" t="s">
        <v>3533</v>
      </c>
      <c r="B1207" s="132" t="s">
        <v>2701</v>
      </c>
      <c r="C1207" s="131" t="s">
        <v>13</v>
      </c>
      <c r="D1207" s="131" t="s">
        <v>21</v>
      </c>
      <c r="E1207" s="133">
        <v>4</v>
      </c>
      <c r="F1207" s="134">
        <v>1.17</v>
      </c>
      <c r="G1207" s="134">
        <f>F1207*E1207</f>
        <v>4.68</v>
      </c>
    </row>
    <row r="1208" spans="1:8">
      <c r="A1208" s="127"/>
      <c r="B1208" s="128"/>
      <c r="C1208" s="127"/>
      <c r="D1208" s="129"/>
      <c r="E1208" s="355" t="s">
        <v>3142</v>
      </c>
      <c r="F1208" s="355"/>
      <c r="G1208" s="135">
        <f>G1207+G1206</f>
        <v>276.98</v>
      </c>
    </row>
    <row r="1209" spans="1:8" ht="30">
      <c r="A1209" s="359" t="s">
        <v>3143</v>
      </c>
      <c r="B1209" s="359"/>
      <c r="C1209" s="130" t="s">
        <v>4</v>
      </c>
      <c r="D1209" s="130" t="s">
        <v>3125</v>
      </c>
      <c r="E1209" s="130" t="s">
        <v>3126</v>
      </c>
      <c r="F1209" s="130" t="s">
        <v>3127</v>
      </c>
      <c r="G1209" s="130" t="s">
        <v>1455</v>
      </c>
    </row>
    <row r="1210" spans="1:8" ht="25.5">
      <c r="A1210" s="131" t="s">
        <v>3506</v>
      </c>
      <c r="B1210" s="132" t="s">
        <v>1551</v>
      </c>
      <c r="C1210" s="131" t="s">
        <v>13</v>
      </c>
      <c r="D1210" s="131" t="s">
        <v>1499</v>
      </c>
      <c r="E1210" s="133">
        <v>0.22500000000000001</v>
      </c>
      <c r="F1210" s="134">
        <v>26.5</v>
      </c>
      <c r="G1210" s="134">
        <f>F1210*E1210</f>
        <v>5.9625000000000004</v>
      </c>
    </row>
    <row r="1211" spans="1:8">
      <c r="A1211" s="131" t="s">
        <v>3461</v>
      </c>
      <c r="B1211" s="132" t="s">
        <v>1553</v>
      </c>
      <c r="C1211" s="131" t="s">
        <v>13</v>
      </c>
      <c r="D1211" s="131" t="s">
        <v>1499</v>
      </c>
      <c r="E1211" s="133">
        <v>0.23899999999999999</v>
      </c>
      <c r="F1211" s="134">
        <v>27.6</v>
      </c>
      <c r="G1211" s="134">
        <f>F1211*E1211</f>
        <v>6.5964</v>
      </c>
    </row>
    <row r="1212" spans="1:8">
      <c r="A1212" s="127"/>
      <c r="B1212" s="128"/>
      <c r="C1212" s="127"/>
      <c r="D1212" s="129"/>
      <c r="E1212" s="355" t="s">
        <v>3152</v>
      </c>
      <c r="F1212" s="355"/>
      <c r="G1212" s="135">
        <f>G1211+G1210</f>
        <v>12.558900000000001</v>
      </c>
    </row>
    <row r="1213" spans="1:8">
      <c r="A1213" s="127"/>
      <c r="B1213" s="128"/>
      <c r="C1213" s="127"/>
      <c r="D1213" s="129"/>
      <c r="E1213" s="356" t="s">
        <v>3157</v>
      </c>
      <c r="F1213" s="356"/>
      <c r="G1213" s="136">
        <f>G1212+G1208</f>
        <v>289.53890000000001</v>
      </c>
      <c r="H1213">
        <v>289.54000000000002</v>
      </c>
    </row>
    <row r="1214" spans="1:8">
      <c r="A1214" s="127"/>
      <c r="B1214" s="128"/>
      <c r="C1214" s="357"/>
      <c r="D1214" s="357"/>
      <c r="E1214" s="129"/>
      <c r="F1214" s="129"/>
      <c r="G1214" s="129"/>
    </row>
    <row r="1215" spans="1:8">
      <c r="A1215" s="358" t="s">
        <v>3537</v>
      </c>
      <c r="B1215" s="358"/>
      <c r="C1215" s="358"/>
      <c r="D1215" s="358"/>
      <c r="E1215" s="358"/>
      <c r="F1215" s="358"/>
      <c r="G1215" s="358"/>
    </row>
    <row r="1216" spans="1:8" ht="30">
      <c r="A1216" s="359" t="s">
        <v>1505</v>
      </c>
      <c r="B1216" s="359"/>
      <c r="C1216" s="130" t="s">
        <v>4</v>
      </c>
      <c r="D1216" s="130" t="s">
        <v>3125</v>
      </c>
      <c r="E1216" s="130" t="s">
        <v>3126</v>
      </c>
      <c r="F1216" s="130" t="s">
        <v>3127</v>
      </c>
      <c r="G1216" s="130" t="s">
        <v>1455</v>
      </c>
    </row>
    <row r="1217" spans="1:8" ht="25.5">
      <c r="A1217" s="131" t="s">
        <v>3538</v>
      </c>
      <c r="B1217" s="132" t="s">
        <v>3539</v>
      </c>
      <c r="C1217" s="131" t="s">
        <v>13</v>
      </c>
      <c r="D1217" s="131" t="s">
        <v>21</v>
      </c>
      <c r="E1217" s="133">
        <v>1</v>
      </c>
      <c r="F1217" s="134">
        <v>102.22</v>
      </c>
      <c r="G1217" s="134">
        <f>F1217*E1217</f>
        <v>102.22</v>
      </c>
    </row>
    <row r="1218" spans="1:8">
      <c r="A1218" s="127"/>
      <c r="B1218" s="128"/>
      <c r="C1218" s="127"/>
      <c r="D1218" s="129"/>
      <c r="E1218" s="355" t="s">
        <v>3142</v>
      </c>
      <c r="F1218" s="355"/>
      <c r="G1218" s="135">
        <f>G1217</f>
        <v>102.22</v>
      </c>
    </row>
    <row r="1219" spans="1:8" ht="30">
      <c r="A1219" s="359" t="s">
        <v>3143</v>
      </c>
      <c r="B1219" s="359"/>
      <c r="C1219" s="130" t="s">
        <v>4</v>
      </c>
      <c r="D1219" s="130" t="s">
        <v>3125</v>
      </c>
      <c r="E1219" s="130" t="s">
        <v>3126</v>
      </c>
      <c r="F1219" s="130" t="s">
        <v>3127</v>
      </c>
      <c r="G1219" s="130" t="s">
        <v>1455</v>
      </c>
    </row>
    <row r="1220" spans="1:8" ht="25.5">
      <c r="A1220" s="131" t="s">
        <v>3506</v>
      </c>
      <c r="B1220" s="132" t="s">
        <v>1551</v>
      </c>
      <c r="C1220" s="131" t="s">
        <v>13</v>
      </c>
      <c r="D1220" s="131" t="s">
        <v>1499</v>
      </c>
      <c r="E1220" s="133">
        <v>0.36099999999999999</v>
      </c>
      <c r="F1220" s="134">
        <v>26.5</v>
      </c>
      <c r="G1220" s="134">
        <f>F1220*E1220</f>
        <v>9.5664999999999996</v>
      </c>
    </row>
    <row r="1221" spans="1:8">
      <c r="A1221" s="131" t="s">
        <v>3461</v>
      </c>
      <c r="B1221" s="132" t="s">
        <v>1553</v>
      </c>
      <c r="C1221" s="131" t="s">
        <v>13</v>
      </c>
      <c r="D1221" s="131" t="s">
        <v>1499</v>
      </c>
      <c r="E1221" s="133">
        <v>0.38</v>
      </c>
      <c r="F1221" s="134">
        <v>27.6</v>
      </c>
      <c r="G1221" s="134">
        <f>F1221*E1221</f>
        <v>10.488000000000001</v>
      </c>
    </row>
    <row r="1222" spans="1:8">
      <c r="A1222" s="127"/>
      <c r="B1222" s="128"/>
      <c r="C1222" s="127"/>
      <c r="D1222" s="129"/>
      <c r="E1222" s="355" t="s">
        <v>3152</v>
      </c>
      <c r="F1222" s="355"/>
      <c r="G1222" s="135">
        <f>G1221+G1220</f>
        <v>20.054500000000001</v>
      </c>
    </row>
    <row r="1223" spans="1:8">
      <c r="A1223" s="127"/>
      <c r="B1223" s="128"/>
      <c r="C1223" s="127"/>
      <c r="D1223" s="129"/>
      <c r="E1223" s="356" t="s">
        <v>3157</v>
      </c>
      <c r="F1223" s="356"/>
      <c r="G1223" s="136">
        <f>G1222+G1218</f>
        <v>122.2745</v>
      </c>
      <c r="H1223">
        <v>122.27</v>
      </c>
    </row>
    <row r="1224" spans="1:8">
      <c r="A1224" s="127"/>
      <c r="B1224" s="128"/>
      <c r="C1224" s="357"/>
      <c r="D1224" s="357"/>
      <c r="E1224" s="129"/>
      <c r="F1224" s="129"/>
      <c r="G1224" s="129"/>
    </row>
    <row r="1225" spans="1:8">
      <c r="A1225" s="358" t="s">
        <v>3540</v>
      </c>
      <c r="B1225" s="358"/>
      <c r="C1225" s="358"/>
      <c r="D1225" s="358"/>
      <c r="E1225" s="358"/>
      <c r="F1225" s="358"/>
      <c r="G1225" s="358"/>
    </row>
    <row r="1226" spans="1:8" ht="30">
      <c r="A1226" s="359" t="s">
        <v>1505</v>
      </c>
      <c r="B1226" s="359"/>
      <c r="C1226" s="130" t="s">
        <v>4</v>
      </c>
      <c r="D1226" s="130" t="s">
        <v>3125</v>
      </c>
      <c r="E1226" s="130" t="s">
        <v>3126</v>
      </c>
      <c r="F1226" s="130" t="s">
        <v>3127</v>
      </c>
      <c r="G1226" s="130" t="s">
        <v>1455</v>
      </c>
    </row>
    <row r="1227" spans="1:8" ht="25.5">
      <c r="A1227" s="131" t="s">
        <v>3541</v>
      </c>
      <c r="B1227" s="132" t="s">
        <v>3542</v>
      </c>
      <c r="C1227" s="131" t="s">
        <v>13</v>
      </c>
      <c r="D1227" s="131" t="s">
        <v>21</v>
      </c>
      <c r="E1227" s="133">
        <v>1</v>
      </c>
      <c r="F1227" s="134">
        <v>177.61</v>
      </c>
      <c r="G1227" s="134">
        <f>F1227*E1227</f>
        <v>177.61</v>
      </c>
    </row>
    <row r="1228" spans="1:8">
      <c r="A1228" s="127"/>
      <c r="B1228" s="128"/>
      <c r="C1228" s="127"/>
      <c r="D1228" s="129"/>
      <c r="E1228" s="355" t="s">
        <v>3142</v>
      </c>
      <c r="F1228" s="355"/>
      <c r="G1228" s="135">
        <f>G1227</f>
        <v>177.61</v>
      </c>
    </row>
    <row r="1229" spans="1:8" ht="30">
      <c r="A1229" s="359" t="s">
        <v>3143</v>
      </c>
      <c r="B1229" s="359"/>
      <c r="C1229" s="130" t="s">
        <v>4</v>
      </c>
      <c r="D1229" s="130" t="s">
        <v>3125</v>
      </c>
      <c r="E1229" s="130" t="s">
        <v>3126</v>
      </c>
      <c r="F1229" s="130" t="s">
        <v>3127</v>
      </c>
      <c r="G1229" s="130" t="s">
        <v>1455</v>
      </c>
    </row>
    <row r="1230" spans="1:8" ht="25.5">
      <c r="A1230" s="131" t="s">
        <v>3506</v>
      </c>
      <c r="B1230" s="132" t="s">
        <v>1551</v>
      </c>
      <c r="C1230" s="131" t="s">
        <v>13</v>
      </c>
      <c r="D1230" s="131" t="s">
        <v>1499</v>
      </c>
      <c r="E1230" s="133">
        <v>0.18640000000000001</v>
      </c>
      <c r="F1230" s="134">
        <v>26.5</v>
      </c>
      <c r="G1230" s="134">
        <f>F1230*E1230</f>
        <v>4.9396000000000004</v>
      </c>
    </row>
    <row r="1231" spans="1:8">
      <c r="A1231" s="131" t="s">
        <v>3461</v>
      </c>
      <c r="B1231" s="132" t="s">
        <v>1553</v>
      </c>
      <c r="C1231" s="131" t="s">
        <v>13</v>
      </c>
      <c r="D1231" s="131" t="s">
        <v>1499</v>
      </c>
      <c r="E1231" s="133">
        <v>0.185</v>
      </c>
      <c r="F1231" s="134">
        <v>27.6</v>
      </c>
      <c r="G1231" s="134">
        <f>F1231*E1231</f>
        <v>5.1059999999999999</v>
      </c>
    </row>
    <row r="1232" spans="1:8">
      <c r="A1232" s="127"/>
      <c r="B1232" s="128"/>
      <c r="C1232" s="127"/>
      <c r="D1232" s="129"/>
      <c r="E1232" s="355" t="s">
        <v>3152</v>
      </c>
      <c r="F1232" s="355"/>
      <c r="G1232" s="135">
        <f>G1231+G1230</f>
        <v>10.0456</v>
      </c>
    </row>
    <row r="1233" spans="1:8">
      <c r="A1233" s="127"/>
      <c r="B1233" s="128"/>
      <c r="C1233" s="127"/>
      <c r="D1233" s="129"/>
      <c r="E1233" s="356" t="s">
        <v>3157</v>
      </c>
      <c r="F1233" s="356"/>
      <c r="G1233" s="136">
        <f>G1232+G1228</f>
        <v>187.65560000000002</v>
      </c>
      <c r="H1233">
        <v>187.66</v>
      </c>
    </row>
    <row r="1234" spans="1:8">
      <c r="A1234" s="127"/>
      <c r="B1234" s="128"/>
      <c r="C1234" s="357"/>
      <c r="D1234" s="357"/>
      <c r="E1234" s="129"/>
      <c r="F1234" s="129"/>
      <c r="G1234" s="129"/>
    </row>
    <row r="1235" spans="1:8">
      <c r="A1235" s="358" t="s">
        <v>3543</v>
      </c>
      <c r="B1235" s="358"/>
      <c r="C1235" s="358"/>
      <c r="D1235" s="358"/>
      <c r="E1235" s="358"/>
      <c r="F1235" s="358"/>
      <c r="G1235" s="358"/>
    </row>
    <row r="1236" spans="1:8" ht="30">
      <c r="A1236" s="359" t="s">
        <v>1505</v>
      </c>
      <c r="B1236" s="359"/>
      <c r="C1236" s="130" t="s">
        <v>4</v>
      </c>
      <c r="D1236" s="130" t="s">
        <v>3125</v>
      </c>
      <c r="E1236" s="130" t="s">
        <v>3126</v>
      </c>
      <c r="F1236" s="130" t="s">
        <v>3127</v>
      </c>
      <c r="G1236" s="130" t="s">
        <v>1455</v>
      </c>
    </row>
    <row r="1237" spans="1:8" ht="38.25">
      <c r="A1237" s="131" t="s">
        <v>3544</v>
      </c>
      <c r="B1237" s="132" t="s">
        <v>3545</v>
      </c>
      <c r="C1237" s="131" t="s">
        <v>13</v>
      </c>
      <c r="D1237" s="131" t="s">
        <v>29</v>
      </c>
      <c r="E1237" s="133">
        <v>1.05</v>
      </c>
      <c r="F1237" s="134">
        <v>8.82</v>
      </c>
      <c r="G1237" s="134">
        <f>F1237*E1237</f>
        <v>9.261000000000001</v>
      </c>
    </row>
    <row r="1238" spans="1:8">
      <c r="A1238" s="127"/>
      <c r="B1238" s="128"/>
      <c r="C1238" s="127"/>
      <c r="D1238" s="129"/>
      <c r="E1238" s="355" t="s">
        <v>3142</v>
      </c>
      <c r="F1238" s="355"/>
      <c r="G1238" s="135">
        <f>G1237</f>
        <v>9.261000000000001</v>
      </c>
    </row>
    <row r="1239" spans="1:8" ht="30">
      <c r="A1239" s="359" t="s">
        <v>3143</v>
      </c>
      <c r="B1239" s="359"/>
      <c r="C1239" s="130" t="s">
        <v>4</v>
      </c>
      <c r="D1239" s="130" t="s">
        <v>3125</v>
      </c>
      <c r="E1239" s="130" t="s">
        <v>3126</v>
      </c>
      <c r="F1239" s="130" t="s">
        <v>3127</v>
      </c>
      <c r="G1239" s="130" t="s">
        <v>1455</v>
      </c>
    </row>
    <row r="1240" spans="1:8" ht="25.5">
      <c r="A1240" s="131" t="s">
        <v>3506</v>
      </c>
      <c r="B1240" s="132" t="s">
        <v>1551</v>
      </c>
      <c r="C1240" s="131" t="s">
        <v>13</v>
      </c>
      <c r="D1240" s="131" t="s">
        <v>1499</v>
      </c>
      <c r="E1240" s="133">
        <v>0.13550000000000001</v>
      </c>
      <c r="F1240" s="134">
        <v>26.5</v>
      </c>
      <c r="G1240" s="134">
        <f>F1240*E1240</f>
        <v>3.5907500000000003</v>
      </c>
    </row>
    <row r="1241" spans="1:8">
      <c r="A1241" s="131" t="s">
        <v>3461</v>
      </c>
      <c r="B1241" s="132" t="s">
        <v>1553</v>
      </c>
      <c r="C1241" s="131" t="s">
        <v>13</v>
      </c>
      <c r="D1241" s="131" t="s">
        <v>1499</v>
      </c>
      <c r="E1241" s="133">
        <v>0.15590000000000001</v>
      </c>
      <c r="F1241" s="134">
        <v>27.6</v>
      </c>
      <c r="G1241" s="134">
        <f>F1241*E1241</f>
        <v>4.3028400000000007</v>
      </c>
    </row>
    <row r="1242" spans="1:8">
      <c r="A1242" s="127"/>
      <c r="B1242" s="128"/>
      <c r="C1242" s="127"/>
      <c r="D1242" s="129"/>
      <c r="E1242" s="355" t="s">
        <v>3152</v>
      </c>
      <c r="F1242" s="355"/>
      <c r="G1242" s="135">
        <f>G1241+G1240</f>
        <v>7.8935900000000014</v>
      </c>
    </row>
    <row r="1243" spans="1:8" ht="30">
      <c r="A1243" s="359" t="s">
        <v>3153</v>
      </c>
      <c r="B1243" s="359"/>
      <c r="C1243" s="130" t="s">
        <v>4</v>
      </c>
      <c r="D1243" s="130" t="s">
        <v>3125</v>
      </c>
      <c r="E1243" s="130" t="s">
        <v>3126</v>
      </c>
      <c r="F1243" s="130" t="s">
        <v>3127</v>
      </c>
      <c r="G1243" s="130" t="s">
        <v>1455</v>
      </c>
    </row>
    <row r="1244" spans="1:8" ht="63.75">
      <c r="A1244" s="131" t="s">
        <v>3546</v>
      </c>
      <c r="B1244" s="132" t="s">
        <v>2738</v>
      </c>
      <c r="C1244" s="131" t="s">
        <v>13</v>
      </c>
      <c r="D1244" s="131" t="s">
        <v>29</v>
      </c>
      <c r="E1244" s="133">
        <v>1</v>
      </c>
      <c r="F1244" s="134">
        <v>9.84</v>
      </c>
      <c r="G1244" s="134">
        <f>F1244*E1244</f>
        <v>9.84</v>
      </c>
    </row>
    <row r="1245" spans="1:8">
      <c r="A1245" s="127"/>
      <c r="B1245" s="128"/>
      <c r="C1245" s="127"/>
      <c r="D1245" s="129"/>
      <c r="E1245" s="355" t="s">
        <v>3156</v>
      </c>
      <c r="F1245" s="355"/>
      <c r="G1245" s="135">
        <f>G1244</f>
        <v>9.84</v>
      </c>
    </row>
    <row r="1246" spans="1:8">
      <c r="A1246" s="127"/>
      <c r="B1246" s="128"/>
      <c r="C1246" s="127"/>
      <c r="D1246" s="129"/>
      <c r="E1246" s="356" t="s">
        <v>3157</v>
      </c>
      <c r="F1246" s="356"/>
      <c r="G1246" s="136">
        <f>G1245+G1242+G1238</f>
        <v>26.994590000000002</v>
      </c>
      <c r="H1246">
        <v>26.99</v>
      </c>
    </row>
    <row r="1247" spans="1:8">
      <c r="A1247" s="127"/>
      <c r="B1247" s="128"/>
      <c r="C1247" s="357"/>
      <c r="D1247" s="357"/>
      <c r="E1247" s="129"/>
      <c r="F1247" s="129"/>
      <c r="G1247" s="129"/>
    </row>
    <row r="1248" spans="1:8">
      <c r="A1248" s="358" t="s">
        <v>3547</v>
      </c>
      <c r="B1248" s="358"/>
      <c r="C1248" s="358"/>
      <c r="D1248" s="358"/>
      <c r="E1248" s="358"/>
      <c r="F1248" s="358"/>
      <c r="G1248" s="358"/>
    </row>
    <row r="1249" spans="1:8" ht="30">
      <c r="A1249" s="359" t="s">
        <v>1505</v>
      </c>
      <c r="B1249" s="359"/>
      <c r="C1249" s="130" t="s">
        <v>4</v>
      </c>
      <c r="D1249" s="130" t="s">
        <v>3125</v>
      </c>
      <c r="E1249" s="130" t="s">
        <v>3126</v>
      </c>
      <c r="F1249" s="130" t="s">
        <v>3127</v>
      </c>
      <c r="G1249" s="130" t="s">
        <v>1455</v>
      </c>
    </row>
    <row r="1250" spans="1:8" ht="28.5">
      <c r="A1250" s="131" t="s">
        <v>3548</v>
      </c>
      <c r="B1250" s="132" t="s">
        <v>3549</v>
      </c>
      <c r="C1250" s="131" t="s">
        <v>3302</v>
      </c>
      <c r="D1250" s="131" t="s">
        <v>29</v>
      </c>
      <c r="E1250" s="133">
        <v>1</v>
      </c>
      <c r="F1250" s="134">
        <v>81.92</v>
      </c>
      <c r="G1250" s="134">
        <v>81.92</v>
      </c>
    </row>
    <row r="1251" spans="1:8" ht="28.5">
      <c r="A1251" s="131" t="s">
        <v>3550</v>
      </c>
      <c r="B1251" s="132" t="s">
        <v>3551</v>
      </c>
      <c r="C1251" s="131" t="s">
        <v>3302</v>
      </c>
      <c r="D1251" s="131" t="s">
        <v>29</v>
      </c>
      <c r="E1251" s="133">
        <v>1</v>
      </c>
      <c r="F1251" s="134">
        <v>49.66</v>
      </c>
      <c r="G1251" s="134">
        <v>49.66</v>
      </c>
    </row>
    <row r="1252" spans="1:8">
      <c r="A1252" s="127"/>
      <c r="B1252" s="128"/>
      <c r="C1252" s="127"/>
      <c r="D1252" s="129"/>
      <c r="E1252" s="355" t="s">
        <v>3142</v>
      </c>
      <c r="F1252" s="355"/>
      <c r="G1252" s="135">
        <f>G1251+G1250</f>
        <v>131.57999999999998</v>
      </c>
    </row>
    <row r="1253" spans="1:8" ht="30">
      <c r="A1253" s="359" t="s">
        <v>3143</v>
      </c>
      <c r="B1253" s="359"/>
      <c r="C1253" s="130" t="s">
        <v>4</v>
      </c>
      <c r="D1253" s="130" t="s">
        <v>3125</v>
      </c>
      <c r="E1253" s="130" t="s">
        <v>3126</v>
      </c>
      <c r="F1253" s="130" t="s">
        <v>3127</v>
      </c>
      <c r="G1253" s="130" t="s">
        <v>1455</v>
      </c>
    </row>
    <row r="1254" spans="1:8" ht="25.5">
      <c r="A1254" s="131" t="s">
        <v>3506</v>
      </c>
      <c r="B1254" s="132" t="s">
        <v>1551</v>
      </c>
      <c r="C1254" s="131" t="s">
        <v>13</v>
      </c>
      <c r="D1254" s="131" t="s">
        <v>1499</v>
      </c>
      <c r="E1254" s="133">
        <v>1.0004</v>
      </c>
      <c r="F1254" s="134">
        <v>26.5</v>
      </c>
      <c r="G1254" s="134">
        <f>F1254*E1254</f>
        <v>26.5106</v>
      </c>
    </row>
    <row r="1255" spans="1:8">
      <c r="A1255" s="131" t="s">
        <v>3461</v>
      </c>
      <c r="B1255" s="132" t="s">
        <v>1553</v>
      </c>
      <c r="C1255" s="131" t="s">
        <v>13</v>
      </c>
      <c r="D1255" s="131" t="s">
        <v>1499</v>
      </c>
      <c r="E1255" s="133">
        <v>1.0009999999999999</v>
      </c>
      <c r="F1255" s="134">
        <v>27.6</v>
      </c>
      <c r="G1255" s="134">
        <f>F1255*E1255</f>
        <v>27.627599999999997</v>
      </c>
    </row>
    <row r="1256" spans="1:8">
      <c r="A1256" s="127"/>
      <c r="B1256" s="128"/>
      <c r="C1256" s="127"/>
      <c r="D1256" s="129"/>
      <c r="E1256" s="355" t="s">
        <v>3152</v>
      </c>
      <c r="F1256" s="355"/>
      <c r="G1256" s="135">
        <f>G1255+G1254</f>
        <v>54.138199999999998</v>
      </c>
    </row>
    <row r="1257" spans="1:8" ht="30">
      <c r="A1257" s="359" t="s">
        <v>3153</v>
      </c>
      <c r="B1257" s="359"/>
      <c r="C1257" s="130" t="s">
        <v>4</v>
      </c>
      <c r="D1257" s="130" t="s">
        <v>3125</v>
      </c>
      <c r="E1257" s="130" t="s">
        <v>3126</v>
      </c>
      <c r="F1257" s="130" t="s">
        <v>3127</v>
      </c>
      <c r="G1257" s="130" t="s">
        <v>1455</v>
      </c>
    </row>
    <row r="1258" spans="1:8" ht="51">
      <c r="A1258" s="131" t="s">
        <v>3552</v>
      </c>
      <c r="B1258" s="132" t="s">
        <v>3553</v>
      </c>
      <c r="C1258" s="131" t="s">
        <v>13</v>
      </c>
      <c r="D1258" s="131" t="s">
        <v>29</v>
      </c>
      <c r="E1258" s="133">
        <v>1</v>
      </c>
      <c r="F1258" s="134">
        <v>54.86</v>
      </c>
      <c r="G1258" s="134">
        <f>F1258*E1258</f>
        <v>54.86</v>
      </c>
    </row>
    <row r="1259" spans="1:8">
      <c r="A1259" s="127"/>
      <c r="B1259" s="128"/>
      <c r="C1259" s="127"/>
      <c r="D1259" s="129"/>
      <c r="E1259" s="355" t="s">
        <v>3156</v>
      </c>
      <c r="F1259" s="355"/>
      <c r="G1259" s="135">
        <f>G1258</f>
        <v>54.86</v>
      </c>
    </row>
    <row r="1260" spans="1:8">
      <c r="A1260" s="127"/>
      <c r="B1260" s="128"/>
      <c r="C1260" s="127"/>
      <c r="D1260" s="129"/>
      <c r="E1260" s="356" t="s">
        <v>3157</v>
      </c>
      <c r="F1260" s="356"/>
      <c r="G1260" s="136">
        <f>G1259+G1256+G1252</f>
        <v>240.57819999999998</v>
      </c>
      <c r="H1260">
        <v>240.58</v>
      </c>
    </row>
    <row r="1261" spans="1:8">
      <c r="A1261" s="127"/>
      <c r="B1261" s="128"/>
      <c r="C1261" s="357"/>
      <c r="D1261" s="357"/>
      <c r="E1261" s="129"/>
      <c r="F1261" s="129"/>
      <c r="G1261" s="129"/>
    </row>
    <row r="1262" spans="1:8">
      <c r="A1262" s="358" t="s">
        <v>3554</v>
      </c>
      <c r="B1262" s="358"/>
      <c r="C1262" s="358"/>
      <c r="D1262" s="358"/>
      <c r="E1262" s="358"/>
      <c r="F1262" s="358"/>
      <c r="G1262" s="358"/>
    </row>
    <row r="1263" spans="1:8" ht="30">
      <c r="A1263" s="359" t="s">
        <v>1505</v>
      </c>
      <c r="B1263" s="359"/>
      <c r="C1263" s="130" t="s">
        <v>4</v>
      </c>
      <c r="D1263" s="130" t="s">
        <v>3125</v>
      </c>
      <c r="E1263" s="130" t="s">
        <v>3126</v>
      </c>
      <c r="F1263" s="130" t="s">
        <v>3127</v>
      </c>
      <c r="G1263" s="130" t="s">
        <v>1455</v>
      </c>
    </row>
    <row r="1264" spans="1:8" ht="25.5">
      <c r="A1264" s="131" t="s">
        <v>3555</v>
      </c>
      <c r="B1264" s="132" t="s">
        <v>1225</v>
      </c>
      <c r="C1264" s="131" t="s">
        <v>13</v>
      </c>
      <c r="D1264" s="131" t="s">
        <v>21</v>
      </c>
      <c r="E1264" s="133">
        <v>1</v>
      </c>
      <c r="F1264" s="134">
        <v>2.33</v>
      </c>
      <c r="G1264" s="134">
        <f>F1264*E1264</f>
        <v>2.33</v>
      </c>
    </row>
    <row r="1265" spans="1:8">
      <c r="A1265" s="127"/>
      <c r="B1265" s="128"/>
      <c r="C1265" s="127"/>
      <c r="D1265" s="129"/>
      <c r="E1265" s="355" t="s">
        <v>3142</v>
      </c>
      <c r="F1265" s="355"/>
      <c r="G1265" s="135">
        <f>G1264</f>
        <v>2.33</v>
      </c>
    </row>
    <row r="1266" spans="1:8" ht="30">
      <c r="A1266" s="359" t="s">
        <v>3153</v>
      </c>
      <c r="B1266" s="359"/>
      <c r="C1266" s="130" t="s">
        <v>4</v>
      </c>
      <c r="D1266" s="130" t="s">
        <v>3125</v>
      </c>
      <c r="E1266" s="130" t="s">
        <v>3126</v>
      </c>
      <c r="F1266" s="130" t="s">
        <v>3127</v>
      </c>
      <c r="G1266" s="130" t="s">
        <v>1455</v>
      </c>
    </row>
    <row r="1267" spans="1:8" ht="38.25">
      <c r="A1267" s="131" t="s">
        <v>3556</v>
      </c>
      <c r="B1267" s="132" t="s">
        <v>2828</v>
      </c>
      <c r="C1267" s="131" t="s">
        <v>13</v>
      </c>
      <c r="D1267" s="131" t="s">
        <v>21</v>
      </c>
      <c r="E1267" s="133">
        <v>1</v>
      </c>
      <c r="F1267" s="134">
        <v>10.67</v>
      </c>
      <c r="G1267" s="134">
        <f>F1267*E1267</f>
        <v>10.67</v>
      </c>
    </row>
    <row r="1268" spans="1:8">
      <c r="A1268" s="127"/>
      <c r="B1268" s="128"/>
      <c r="C1268" s="127"/>
      <c r="D1268" s="129"/>
      <c r="E1268" s="355" t="s">
        <v>3156</v>
      </c>
      <c r="F1268" s="355"/>
      <c r="G1268" s="135">
        <f>G1267</f>
        <v>10.67</v>
      </c>
    </row>
    <row r="1269" spans="1:8">
      <c r="A1269" s="127"/>
      <c r="B1269" s="128"/>
      <c r="C1269" s="127"/>
      <c r="D1269" s="129"/>
      <c r="E1269" s="356" t="s">
        <v>3157</v>
      </c>
      <c r="F1269" s="356"/>
      <c r="G1269" s="136">
        <f>G1268+G1265</f>
        <v>13</v>
      </c>
      <c r="H1269">
        <v>13</v>
      </c>
    </row>
    <row r="1270" spans="1:8">
      <c r="A1270" s="127"/>
      <c r="B1270" s="128"/>
      <c r="C1270" s="357"/>
      <c r="D1270" s="357"/>
      <c r="E1270" s="129"/>
      <c r="F1270" s="129"/>
      <c r="G1270" s="129"/>
    </row>
    <row r="1271" spans="1:8">
      <c r="A1271" s="358" t="s">
        <v>3557</v>
      </c>
      <c r="B1271" s="358"/>
      <c r="C1271" s="358"/>
      <c r="D1271" s="358"/>
      <c r="E1271" s="358"/>
      <c r="F1271" s="358"/>
      <c r="G1271" s="358"/>
    </row>
    <row r="1272" spans="1:8" ht="30">
      <c r="A1272" s="359" t="s">
        <v>1505</v>
      </c>
      <c r="B1272" s="359"/>
      <c r="C1272" s="130" t="s">
        <v>4</v>
      </c>
      <c r="D1272" s="130" t="s">
        <v>3125</v>
      </c>
      <c r="E1272" s="130" t="s">
        <v>3126</v>
      </c>
      <c r="F1272" s="130" t="s">
        <v>3127</v>
      </c>
      <c r="G1272" s="130" t="s">
        <v>1455</v>
      </c>
    </row>
    <row r="1273" spans="1:8" ht="51">
      <c r="A1273" s="131" t="s">
        <v>3558</v>
      </c>
      <c r="B1273" s="132" t="s">
        <v>3559</v>
      </c>
      <c r="C1273" s="131" t="s">
        <v>13</v>
      </c>
      <c r="D1273" s="131" t="s">
        <v>21</v>
      </c>
      <c r="E1273" s="133">
        <v>1</v>
      </c>
      <c r="F1273" s="134">
        <v>274.85000000000002</v>
      </c>
      <c r="G1273" s="134">
        <f>F1273</f>
        <v>274.85000000000002</v>
      </c>
    </row>
    <row r="1274" spans="1:8">
      <c r="A1274" s="127"/>
      <c r="B1274" s="128"/>
      <c r="C1274" s="127"/>
      <c r="D1274" s="129"/>
      <c r="E1274" s="355" t="s">
        <v>3142</v>
      </c>
      <c r="F1274" s="355"/>
      <c r="G1274" s="135">
        <v>274.85000000000002</v>
      </c>
    </row>
    <row r="1275" spans="1:8" ht="30">
      <c r="A1275" s="359" t="s">
        <v>3143</v>
      </c>
      <c r="B1275" s="359"/>
      <c r="C1275" s="130" t="s">
        <v>4</v>
      </c>
      <c r="D1275" s="130" t="s">
        <v>3125</v>
      </c>
      <c r="E1275" s="130" t="s">
        <v>3126</v>
      </c>
      <c r="F1275" s="130" t="s">
        <v>3127</v>
      </c>
      <c r="G1275" s="130" t="s">
        <v>1455</v>
      </c>
    </row>
    <row r="1276" spans="1:8" ht="25.5">
      <c r="A1276" s="131" t="s">
        <v>3506</v>
      </c>
      <c r="B1276" s="132" t="s">
        <v>1551</v>
      </c>
      <c r="C1276" s="131" t="s">
        <v>13</v>
      </c>
      <c r="D1276" s="131" t="s">
        <v>1499</v>
      </c>
      <c r="E1276" s="133">
        <v>0.14799999999999999</v>
      </c>
      <c r="F1276" s="134">
        <v>22.65</v>
      </c>
      <c r="G1276" s="134">
        <f>F1276*E1276</f>
        <v>3.3521999999999994</v>
      </c>
    </row>
    <row r="1277" spans="1:8">
      <c r="A1277" s="131" t="s">
        <v>3461</v>
      </c>
      <c r="B1277" s="132" t="s">
        <v>1553</v>
      </c>
      <c r="C1277" s="131" t="s">
        <v>13</v>
      </c>
      <c r="D1277" s="131" t="s">
        <v>1499</v>
      </c>
      <c r="E1277" s="133">
        <v>0.35510000000000003</v>
      </c>
      <c r="F1277" s="134">
        <v>27.6</v>
      </c>
      <c r="G1277" s="134">
        <f>F1277*E1277</f>
        <v>9.8007600000000004</v>
      </c>
    </row>
    <row r="1278" spans="1:8">
      <c r="A1278" s="127"/>
      <c r="B1278" s="128"/>
      <c r="C1278" s="127"/>
      <c r="D1278" s="129"/>
      <c r="E1278" s="355" t="s">
        <v>3152</v>
      </c>
      <c r="F1278" s="355"/>
      <c r="G1278" s="135">
        <f>G1277+G1276</f>
        <v>13.15296</v>
      </c>
    </row>
    <row r="1279" spans="1:8">
      <c r="A1279" s="127"/>
      <c r="B1279" s="128"/>
      <c r="C1279" s="127"/>
      <c r="D1279" s="129"/>
      <c r="E1279" s="356" t="s">
        <v>3157</v>
      </c>
      <c r="F1279" s="356"/>
      <c r="G1279" s="136">
        <f>G1278+G1274</f>
        <v>288.00296000000003</v>
      </c>
      <c r="H1279">
        <v>288</v>
      </c>
    </row>
    <row r="1280" spans="1:8">
      <c r="A1280" s="127"/>
      <c r="B1280" s="128"/>
      <c r="C1280" s="357"/>
      <c r="D1280" s="357"/>
      <c r="E1280" s="129"/>
      <c r="F1280" s="129"/>
      <c r="G1280" s="129"/>
    </row>
    <row r="1281" spans="1:8">
      <c r="A1281" s="358" t="s">
        <v>3560</v>
      </c>
      <c r="B1281" s="358"/>
      <c r="C1281" s="358"/>
      <c r="D1281" s="358"/>
      <c r="E1281" s="358"/>
      <c r="F1281" s="358"/>
      <c r="G1281" s="358"/>
    </row>
    <row r="1282" spans="1:8" ht="30">
      <c r="A1282" s="359" t="s">
        <v>1505</v>
      </c>
      <c r="B1282" s="359"/>
      <c r="C1282" s="130" t="s">
        <v>4</v>
      </c>
      <c r="D1282" s="130" t="s">
        <v>3125</v>
      </c>
      <c r="E1282" s="130" t="s">
        <v>3126</v>
      </c>
      <c r="F1282" s="130" t="s">
        <v>3127</v>
      </c>
      <c r="G1282" s="130" t="s">
        <v>1455</v>
      </c>
    </row>
    <row r="1283" spans="1:8" ht="51">
      <c r="A1283" s="131" t="s">
        <v>3558</v>
      </c>
      <c r="B1283" s="132" t="s">
        <v>3559</v>
      </c>
      <c r="C1283" s="131" t="s">
        <v>13</v>
      </c>
      <c r="D1283" s="131" t="s">
        <v>21</v>
      </c>
      <c r="E1283" s="133">
        <v>1.1000000000000001</v>
      </c>
      <c r="F1283" s="134">
        <v>274.85000000000002</v>
      </c>
      <c r="G1283" s="134">
        <v>274.85000000000002</v>
      </c>
    </row>
    <row r="1284" spans="1:8">
      <c r="A1284" s="127"/>
      <c r="B1284" s="128"/>
      <c r="C1284" s="127"/>
      <c r="D1284" s="129"/>
      <c r="E1284" s="355" t="s">
        <v>3142</v>
      </c>
      <c r="F1284" s="355"/>
      <c r="G1284" s="135">
        <f>G1283</f>
        <v>274.85000000000002</v>
      </c>
    </row>
    <row r="1285" spans="1:8" ht="30">
      <c r="A1285" s="359" t="s">
        <v>3143</v>
      </c>
      <c r="B1285" s="359"/>
      <c r="C1285" s="130" t="s">
        <v>4</v>
      </c>
      <c r="D1285" s="130" t="s">
        <v>3125</v>
      </c>
      <c r="E1285" s="130" t="s">
        <v>3126</v>
      </c>
      <c r="F1285" s="130" t="s">
        <v>3127</v>
      </c>
      <c r="G1285" s="130" t="s">
        <v>1455</v>
      </c>
    </row>
    <row r="1286" spans="1:8" ht="25.5">
      <c r="A1286" s="131" t="s">
        <v>3506</v>
      </c>
      <c r="B1286" s="132" t="s">
        <v>1551</v>
      </c>
      <c r="C1286" s="131" t="s">
        <v>13</v>
      </c>
      <c r="D1286" s="131" t="s">
        <v>1499</v>
      </c>
      <c r="E1286" s="133">
        <v>0.755</v>
      </c>
      <c r="F1286" s="134">
        <v>22.65</v>
      </c>
      <c r="G1286" s="134">
        <f>F1286*E1286</f>
        <v>17.100749999999998</v>
      </c>
    </row>
    <row r="1287" spans="1:8">
      <c r="A1287" s="131" t="s">
        <v>3461</v>
      </c>
      <c r="B1287" s="132" t="s">
        <v>1553</v>
      </c>
      <c r="C1287" s="131" t="s">
        <v>13</v>
      </c>
      <c r="D1287" s="131" t="s">
        <v>1499</v>
      </c>
      <c r="E1287" s="133">
        <v>0.85240000000000005</v>
      </c>
      <c r="F1287" s="134">
        <v>27.6</v>
      </c>
      <c r="G1287" s="134">
        <f>F1287*E1287</f>
        <v>23.526240000000001</v>
      </c>
    </row>
    <row r="1288" spans="1:8">
      <c r="A1288" s="127"/>
      <c r="B1288" s="128"/>
      <c r="C1288" s="127"/>
      <c r="D1288" s="129"/>
      <c r="E1288" s="355" t="s">
        <v>3152</v>
      </c>
      <c r="F1288" s="355"/>
      <c r="G1288" s="135">
        <f>G1287+G1286</f>
        <v>40.626989999999999</v>
      </c>
    </row>
    <row r="1289" spans="1:8">
      <c r="A1289" s="127"/>
      <c r="B1289" s="128"/>
      <c r="C1289" s="127"/>
      <c r="D1289" s="129"/>
      <c r="E1289" s="356" t="s">
        <v>3157</v>
      </c>
      <c r="F1289" s="356"/>
      <c r="G1289" s="136">
        <f>G1288+G1284</f>
        <v>315.47699</v>
      </c>
      <c r="H1289">
        <v>315.48</v>
      </c>
    </row>
    <row r="1290" spans="1:8">
      <c r="A1290" s="127"/>
      <c r="B1290" s="128"/>
      <c r="C1290" s="357"/>
      <c r="D1290" s="357"/>
      <c r="E1290" s="129"/>
      <c r="F1290" s="129"/>
      <c r="G1290" s="129"/>
    </row>
    <row r="1291" spans="1:8">
      <c r="A1291" s="358" t="s">
        <v>3561</v>
      </c>
      <c r="B1291" s="358"/>
      <c r="C1291" s="358"/>
      <c r="D1291" s="358"/>
      <c r="E1291" s="358"/>
      <c r="F1291" s="358"/>
      <c r="G1291" s="358"/>
    </row>
    <row r="1292" spans="1:8" ht="30">
      <c r="A1292" s="359" t="s">
        <v>1505</v>
      </c>
      <c r="B1292" s="359"/>
      <c r="C1292" s="130" t="s">
        <v>4</v>
      </c>
      <c r="D1292" s="130" t="s">
        <v>3125</v>
      </c>
      <c r="E1292" s="130" t="s">
        <v>3126</v>
      </c>
      <c r="F1292" s="130" t="s">
        <v>3127</v>
      </c>
      <c r="G1292" s="130" t="s">
        <v>1455</v>
      </c>
    </row>
    <row r="1293" spans="1:8">
      <c r="A1293" s="131" t="s">
        <v>3562</v>
      </c>
      <c r="B1293" s="132" t="s">
        <v>2859</v>
      </c>
      <c r="C1293" s="131" t="s">
        <v>13</v>
      </c>
      <c r="D1293" s="131" t="s">
        <v>21</v>
      </c>
      <c r="E1293" s="133">
        <v>1</v>
      </c>
      <c r="F1293" s="134">
        <v>26.93</v>
      </c>
      <c r="G1293" s="134">
        <f>F1293*E1293</f>
        <v>26.93</v>
      </c>
    </row>
    <row r="1294" spans="1:8" ht="25.5">
      <c r="A1294" s="131" t="s">
        <v>3563</v>
      </c>
      <c r="B1294" s="132" t="s">
        <v>2863</v>
      </c>
      <c r="C1294" s="131" t="s">
        <v>13</v>
      </c>
      <c r="D1294" s="131" t="s">
        <v>21</v>
      </c>
      <c r="E1294" s="133">
        <v>1</v>
      </c>
      <c r="F1294" s="134">
        <v>224.95</v>
      </c>
      <c r="G1294" s="134">
        <f t="shared" ref="G1294:G1295" si="58">F1294*E1294</f>
        <v>224.95</v>
      </c>
    </row>
    <row r="1295" spans="1:8" ht="63.75">
      <c r="A1295" s="131" t="s">
        <v>3564</v>
      </c>
      <c r="B1295" s="132" t="s">
        <v>2861</v>
      </c>
      <c r="C1295" s="131" t="s">
        <v>13</v>
      </c>
      <c r="D1295" s="131" t="s">
        <v>21</v>
      </c>
      <c r="E1295" s="133">
        <v>1</v>
      </c>
      <c r="F1295" s="134">
        <v>147.33000000000001</v>
      </c>
      <c r="G1295" s="134">
        <f t="shared" si="58"/>
        <v>147.33000000000001</v>
      </c>
    </row>
    <row r="1296" spans="1:8">
      <c r="A1296" s="127"/>
      <c r="B1296" s="128"/>
      <c r="C1296" s="127"/>
      <c r="D1296" s="129"/>
      <c r="E1296" s="355" t="s">
        <v>3142</v>
      </c>
      <c r="F1296" s="355"/>
      <c r="G1296" s="135">
        <f>G1295+G1294+G1293</f>
        <v>399.21</v>
      </c>
    </row>
    <row r="1297" spans="1:8" ht="30">
      <c r="A1297" s="359" t="s">
        <v>3143</v>
      </c>
      <c r="B1297" s="359"/>
      <c r="C1297" s="130" t="s">
        <v>4</v>
      </c>
      <c r="D1297" s="130" t="s">
        <v>3125</v>
      </c>
      <c r="E1297" s="130" t="s">
        <v>3126</v>
      </c>
      <c r="F1297" s="130" t="s">
        <v>3127</v>
      </c>
      <c r="G1297" s="130" t="s">
        <v>1455</v>
      </c>
    </row>
    <row r="1298" spans="1:8" ht="25.5">
      <c r="A1298" s="131" t="s">
        <v>3506</v>
      </c>
      <c r="B1298" s="132" t="s">
        <v>1551</v>
      </c>
      <c r="C1298" s="131" t="s">
        <v>13</v>
      </c>
      <c r="D1298" s="131" t="s">
        <v>1499</v>
      </c>
      <c r="E1298" s="133">
        <v>0.17349999999999999</v>
      </c>
      <c r="F1298" s="134">
        <v>22.65</v>
      </c>
      <c r="G1298" s="134">
        <f>F1298*E1298</f>
        <v>3.9297749999999994</v>
      </c>
    </row>
    <row r="1299" spans="1:8">
      <c r="A1299" s="131" t="s">
        <v>3461</v>
      </c>
      <c r="B1299" s="132" t="s">
        <v>1553</v>
      </c>
      <c r="C1299" s="131" t="s">
        <v>13</v>
      </c>
      <c r="D1299" s="131" t="s">
        <v>1499</v>
      </c>
      <c r="E1299" s="133">
        <v>0.41649999999999998</v>
      </c>
      <c r="F1299" s="134">
        <v>27.6</v>
      </c>
      <c r="G1299" s="134">
        <f>F1299*E1299</f>
        <v>11.4954</v>
      </c>
    </row>
    <row r="1300" spans="1:8">
      <c r="A1300" s="127"/>
      <c r="B1300" s="128"/>
      <c r="C1300" s="127"/>
      <c r="D1300" s="129"/>
      <c r="E1300" s="355" t="s">
        <v>3152</v>
      </c>
      <c r="F1300" s="355"/>
      <c r="G1300" s="135">
        <f>G1299+G1298</f>
        <v>15.425174999999999</v>
      </c>
    </row>
    <row r="1301" spans="1:8">
      <c r="A1301" s="127"/>
      <c r="B1301" s="128"/>
      <c r="C1301" s="127"/>
      <c r="D1301" s="129"/>
      <c r="E1301" s="356" t="s">
        <v>3157</v>
      </c>
      <c r="F1301" s="356"/>
      <c r="G1301" s="136">
        <f>G1300+G1296</f>
        <v>414.635175</v>
      </c>
    </row>
    <row r="1302" spans="1:8">
      <c r="A1302" s="127"/>
      <c r="B1302" s="128"/>
      <c r="C1302" s="357"/>
      <c r="D1302" s="357"/>
      <c r="E1302" s="129"/>
      <c r="F1302" s="129"/>
      <c r="G1302" s="129"/>
    </row>
    <row r="1303" spans="1:8">
      <c r="A1303" s="358" t="s">
        <v>3565</v>
      </c>
      <c r="B1303" s="358"/>
      <c r="C1303" s="358"/>
      <c r="D1303" s="358"/>
      <c r="E1303" s="358"/>
      <c r="F1303" s="358"/>
      <c r="G1303" s="358"/>
    </row>
    <row r="1304" spans="1:8" ht="30">
      <c r="A1304" s="359" t="s">
        <v>1505</v>
      </c>
      <c r="B1304" s="359"/>
      <c r="C1304" s="130" t="s">
        <v>4</v>
      </c>
      <c r="D1304" s="130" t="s">
        <v>3125</v>
      </c>
      <c r="E1304" s="130" t="s">
        <v>3126</v>
      </c>
      <c r="F1304" s="130" t="s">
        <v>3127</v>
      </c>
      <c r="G1304" s="130" t="s">
        <v>1455</v>
      </c>
    </row>
    <row r="1305" spans="1:8" ht="28.5">
      <c r="A1305" s="131" t="s">
        <v>3566</v>
      </c>
      <c r="B1305" s="132" t="s">
        <v>3567</v>
      </c>
      <c r="C1305" s="131" t="s">
        <v>3302</v>
      </c>
      <c r="D1305" s="131" t="s">
        <v>21</v>
      </c>
      <c r="E1305" s="133">
        <v>1</v>
      </c>
      <c r="F1305" s="134">
        <v>2277.73</v>
      </c>
      <c r="G1305" s="134">
        <v>2277.73</v>
      </c>
    </row>
    <row r="1306" spans="1:8">
      <c r="A1306" s="127"/>
      <c r="B1306" s="128"/>
      <c r="C1306" s="127"/>
      <c r="D1306" s="129"/>
      <c r="E1306" s="355" t="s">
        <v>3142</v>
      </c>
      <c r="F1306" s="355"/>
      <c r="G1306" s="135">
        <v>2277.73</v>
      </c>
    </row>
    <row r="1307" spans="1:8" ht="30">
      <c r="A1307" s="359" t="s">
        <v>3143</v>
      </c>
      <c r="B1307" s="359"/>
      <c r="C1307" s="130" t="s">
        <v>4</v>
      </c>
      <c r="D1307" s="130" t="s">
        <v>3125</v>
      </c>
      <c r="E1307" s="130" t="s">
        <v>3126</v>
      </c>
      <c r="F1307" s="130" t="s">
        <v>3127</v>
      </c>
      <c r="G1307" s="130" t="s">
        <v>1455</v>
      </c>
    </row>
    <row r="1308" spans="1:8" ht="25.5">
      <c r="A1308" s="131" t="s">
        <v>3506</v>
      </c>
      <c r="B1308" s="132" t="s">
        <v>1551</v>
      </c>
      <c r="C1308" s="131" t="s">
        <v>13</v>
      </c>
      <c r="D1308" s="131" t="s">
        <v>1499</v>
      </c>
      <c r="E1308" s="133">
        <v>8</v>
      </c>
      <c r="F1308" s="134">
        <v>22.65</v>
      </c>
      <c r="G1308" s="134">
        <f>F1308*E1308</f>
        <v>181.2</v>
      </c>
    </row>
    <row r="1309" spans="1:8">
      <c r="A1309" s="131" t="s">
        <v>3461</v>
      </c>
      <c r="B1309" s="132" t="s">
        <v>1553</v>
      </c>
      <c r="C1309" s="131" t="s">
        <v>13</v>
      </c>
      <c r="D1309" s="131" t="s">
        <v>1499</v>
      </c>
      <c r="E1309" s="133">
        <v>8</v>
      </c>
      <c r="F1309" s="134">
        <v>27.6</v>
      </c>
      <c r="G1309" s="134">
        <f t="shared" ref="G1309:G1310" si="59">F1309*E1309</f>
        <v>220.8</v>
      </c>
    </row>
    <row r="1310" spans="1:8">
      <c r="A1310" s="131" t="s">
        <v>3520</v>
      </c>
      <c r="B1310" s="132" t="s">
        <v>3521</v>
      </c>
      <c r="C1310" s="131" t="s">
        <v>13</v>
      </c>
      <c r="D1310" s="131" t="s">
        <v>1499</v>
      </c>
      <c r="E1310" s="133">
        <v>8</v>
      </c>
      <c r="F1310" s="134">
        <v>30.37</v>
      </c>
      <c r="G1310" s="134">
        <f t="shared" si="59"/>
        <v>242.96</v>
      </c>
    </row>
    <row r="1311" spans="1:8">
      <c r="A1311" s="127"/>
      <c r="B1311" s="128"/>
      <c r="C1311" s="127"/>
      <c r="D1311" s="129"/>
      <c r="E1311" s="355" t="s">
        <v>3152</v>
      </c>
      <c r="F1311" s="355"/>
      <c r="G1311" s="135">
        <f>G1310+G1309+G1308</f>
        <v>644.96</v>
      </c>
    </row>
    <row r="1312" spans="1:8">
      <c r="A1312" s="127"/>
      <c r="B1312" s="128"/>
      <c r="C1312" s="127"/>
      <c r="D1312" s="129"/>
      <c r="E1312" s="356" t="s">
        <v>3157</v>
      </c>
      <c r="F1312" s="356"/>
      <c r="G1312" s="136">
        <f>G1311+G1306</f>
        <v>2922.69</v>
      </c>
      <c r="H1312" s="137">
        <v>2922.69</v>
      </c>
    </row>
    <row r="1313" spans="1:8">
      <c r="A1313" s="127"/>
      <c r="B1313" s="128"/>
      <c r="C1313" s="357"/>
      <c r="D1313" s="357"/>
      <c r="E1313" s="129"/>
      <c r="F1313" s="129"/>
      <c r="G1313" s="129"/>
    </row>
    <row r="1314" spans="1:8">
      <c r="A1314" s="358" t="s">
        <v>3568</v>
      </c>
      <c r="B1314" s="358"/>
      <c r="C1314" s="358"/>
      <c r="D1314" s="358"/>
      <c r="E1314" s="358"/>
      <c r="F1314" s="358"/>
      <c r="G1314" s="358"/>
    </row>
    <row r="1315" spans="1:8" ht="30">
      <c r="A1315" s="359" t="s">
        <v>1505</v>
      </c>
      <c r="B1315" s="359"/>
      <c r="C1315" s="130" t="s">
        <v>4</v>
      </c>
      <c r="D1315" s="130" t="s">
        <v>3125</v>
      </c>
      <c r="E1315" s="130" t="s">
        <v>3126</v>
      </c>
      <c r="F1315" s="130" t="s">
        <v>3127</v>
      </c>
      <c r="G1315" s="130" t="s">
        <v>1455</v>
      </c>
    </row>
    <row r="1316" spans="1:8" ht="25.5">
      <c r="A1316" s="131" t="s">
        <v>3569</v>
      </c>
      <c r="B1316" s="132" t="s">
        <v>3570</v>
      </c>
      <c r="C1316" s="131" t="s">
        <v>13</v>
      </c>
      <c r="D1316" s="131" t="s">
        <v>21</v>
      </c>
      <c r="E1316" s="133">
        <v>1</v>
      </c>
      <c r="F1316" s="134">
        <v>39.92</v>
      </c>
      <c r="G1316" s="134">
        <f>F1316*E1316</f>
        <v>39.92</v>
      </c>
    </row>
    <row r="1317" spans="1:8">
      <c r="A1317" s="127"/>
      <c r="B1317" s="128"/>
      <c r="C1317" s="127"/>
      <c r="D1317" s="129"/>
      <c r="E1317" s="355" t="s">
        <v>3142</v>
      </c>
      <c r="F1317" s="355"/>
      <c r="G1317" s="135">
        <f>G1316</f>
        <v>39.92</v>
      </c>
    </row>
    <row r="1318" spans="1:8" ht="30">
      <c r="A1318" s="359" t="s">
        <v>3143</v>
      </c>
      <c r="B1318" s="359"/>
      <c r="C1318" s="130" t="s">
        <v>4</v>
      </c>
      <c r="D1318" s="130" t="s">
        <v>3125</v>
      </c>
      <c r="E1318" s="130" t="s">
        <v>3126</v>
      </c>
      <c r="F1318" s="130" t="s">
        <v>3127</v>
      </c>
      <c r="G1318" s="130" t="s">
        <v>1455</v>
      </c>
    </row>
    <row r="1319" spans="1:8" ht="25.5">
      <c r="A1319" s="131" t="s">
        <v>3506</v>
      </c>
      <c r="B1319" s="132" t="s">
        <v>1551</v>
      </c>
      <c r="C1319" s="131" t="s">
        <v>13</v>
      </c>
      <c r="D1319" s="131" t="s">
        <v>1499</v>
      </c>
      <c r="E1319" s="133">
        <v>0.49</v>
      </c>
      <c r="F1319" s="134">
        <v>22.65</v>
      </c>
      <c r="G1319" s="134">
        <f>F1319*E1319</f>
        <v>11.0985</v>
      </c>
    </row>
    <row r="1320" spans="1:8">
      <c r="A1320" s="131" t="s">
        <v>3520</v>
      </c>
      <c r="B1320" s="132" t="s">
        <v>3521</v>
      </c>
      <c r="C1320" s="131" t="s">
        <v>13</v>
      </c>
      <c r="D1320" s="131" t="s">
        <v>1499</v>
      </c>
      <c r="E1320" s="133">
        <v>0.30320000000000003</v>
      </c>
      <c r="F1320" s="134">
        <v>30.77</v>
      </c>
      <c r="G1320" s="134">
        <f>F1320*E1320</f>
        <v>9.3294639999999998</v>
      </c>
    </row>
    <row r="1321" spans="1:8">
      <c r="A1321" s="127"/>
      <c r="B1321" s="128"/>
      <c r="C1321" s="127"/>
      <c r="D1321" s="129"/>
      <c r="E1321" s="355" t="s">
        <v>3152</v>
      </c>
      <c r="F1321" s="355"/>
      <c r="G1321" s="135">
        <f>G1320+G1319</f>
        <v>20.427963999999999</v>
      </c>
    </row>
    <row r="1322" spans="1:8">
      <c r="A1322" s="127"/>
      <c r="B1322" s="128"/>
      <c r="C1322" s="127"/>
      <c r="D1322" s="129"/>
      <c r="E1322" s="356" t="s">
        <v>3157</v>
      </c>
      <c r="F1322" s="356"/>
      <c r="G1322" s="136">
        <f>G1321+G1317</f>
        <v>60.347964000000005</v>
      </c>
      <c r="H1322">
        <v>60.35</v>
      </c>
    </row>
    <row r="1323" spans="1:8">
      <c r="A1323" s="127"/>
      <c r="B1323" s="128"/>
      <c r="C1323" s="357"/>
      <c r="D1323" s="357"/>
      <c r="E1323" s="129"/>
      <c r="F1323" s="129"/>
      <c r="G1323" s="129"/>
    </row>
    <row r="1324" spans="1:8">
      <c r="A1324" s="358" t="s">
        <v>3571</v>
      </c>
      <c r="B1324" s="358"/>
      <c r="C1324" s="358"/>
      <c r="D1324" s="358"/>
      <c r="E1324" s="358"/>
      <c r="F1324" s="358"/>
      <c r="G1324" s="358"/>
    </row>
    <row r="1325" spans="1:8" ht="30">
      <c r="A1325" s="359" t="s">
        <v>1505</v>
      </c>
      <c r="B1325" s="359"/>
      <c r="C1325" s="130" t="s">
        <v>4</v>
      </c>
      <c r="D1325" s="130" t="s">
        <v>3125</v>
      </c>
      <c r="E1325" s="130" t="s">
        <v>3126</v>
      </c>
      <c r="F1325" s="130" t="s">
        <v>3127</v>
      </c>
      <c r="G1325" s="130" t="s">
        <v>1455</v>
      </c>
    </row>
    <row r="1326" spans="1:8" ht="28.5">
      <c r="A1326" s="131" t="s">
        <v>3572</v>
      </c>
      <c r="B1326" s="132" t="s">
        <v>3573</v>
      </c>
      <c r="C1326" s="131" t="s">
        <v>3302</v>
      </c>
      <c r="D1326" s="131" t="s">
        <v>21</v>
      </c>
      <c r="E1326" s="133">
        <v>1</v>
      </c>
      <c r="F1326" s="134">
        <v>19.97</v>
      </c>
      <c r="G1326" s="134">
        <v>19.97</v>
      </c>
    </row>
    <row r="1327" spans="1:8">
      <c r="A1327" s="127"/>
      <c r="B1327" s="128"/>
      <c r="C1327" s="127"/>
      <c r="D1327" s="129"/>
      <c r="E1327" s="355" t="s">
        <v>3142</v>
      </c>
      <c r="F1327" s="355"/>
      <c r="G1327" s="135">
        <v>19.97</v>
      </c>
    </row>
    <row r="1328" spans="1:8" ht="30">
      <c r="A1328" s="359" t="s">
        <v>3143</v>
      </c>
      <c r="B1328" s="359"/>
      <c r="C1328" s="130" t="s">
        <v>4</v>
      </c>
      <c r="D1328" s="130" t="s">
        <v>3125</v>
      </c>
      <c r="E1328" s="130" t="s">
        <v>3126</v>
      </c>
      <c r="F1328" s="130" t="s">
        <v>3127</v>
      </c>
      <c r="G1328" s="130" t="s">
        <v>1455</v>
      </c>
    </row>
    <row r="1329" spans="1:8">
      <c r="A1329" s="131" t="s">
        <v>3461</v>
      </c>
      <c r="B1329" s="132" t="s">
        <v>1553</v>
      </c>
      <c r="C1329" s="131" t="s">
        <v>13</v>
      </c>
      <c r="D1329" s="131" t="s">
        <v>1499</v>
      </c>
      <c r="E1329" s="133">
        <v>0.2</v>
      </c>
      <c r="F1329" s="134">
        <v>27.6</v>
      </c>
      <c r="G1329" s="134">
        <f>F1329*E1329</f>
        <v>5.5200000000000005</v>
      </c>
    </row>
    <row r="1330" spans="1:8">
      <c r="A1330" s="127"/>
      <c r="B1330" s="128"/>
      <c r="C1330" s="127"/>
      <c r="D1330" s="129"/>
      <c r="E1330" s="355" t="s">
        <v>3152</v>
      </c>
      <c r="F1330" s="355"/>
      <c r="G1330" s="135">
        <f>G1329</f>
        <v>5.5200000000000005</v>
      </c>
    </row>
    <row r="1331" spans="1:8">
      <c r="A1331" s="127"/>
      <c r="B1331" s="128"/>
      <c r="C1331" s="127"/>
      <c r="D1331" s="129"/>
      <c r="E1331" s="356" t="s">
        <v>3157</v>
      </c>
      <c r="F1331" s="356"/>
      <c r="G1331" s="136">
        <f>G1330+G1327</f>
        <v>25.49</v>
      </c>
      <c r="H1331">
        <v>25.49</v>
      </c>
    </row>
    <row r="1332" spans="1:8">
      <c r="A1332" s="127"/>
      <c r="B1332" s="128"/>
      <c r="C1332" s="357"/>
      <c r="D1332" s="357"/>
      <c r="E1332" s="129"/>
      <c r="F1332" s="129"/>
      <c r="G1332" s="129"/>
    </row>
    <row r="1333" spans="1:8">
      <c r="A1333" s="358" t="s">
        <v>3574</v>
      </c>
      <c r="B1333" s="358"/>
      <c r="C1333" s="358"/>
      <c r="D1333" s="358"/>
      <c r="E1333" s="358"/>
      <c r="F1333" s="358"/>
      <c r="G1333" s="358"/>
    </row>
    <row r="1334" spans="1:8" ht="30">
      <c r="A1334" s="359" t="s">
        <v>1505</v>
      </c>
      <c r="B1334" s="359"/>
      <c r="C1334" s="130" t="s">
        <v>4</v>
      </c>
      <c r="D1334" s="130" t="s">
        <v>3125</v>
      </c>
      <c r="E1334" s="130" t="s">
        <v>3126</v>
      </c>
      <c r="F1334" s="130" t="s">
        <v>3127</v>
      </c>
      <c r="G1334" s="130" t="s">
        <v>1455</v>
      </c>
    </row>
    <row r="1335" spans="1:8" ht="28.5">
      <c r="A1335" s="131" t="s">
        <v>3575</v>
      </c>
      <c r="B1335" s="132" t="s">
        <v>3576</v>
      </c>
      <c r="C1335" s="131" t="s">
        <v>3302</v>
      </c>
      <c r="D1335" s="131" t="s">
        <v>21</v>
      </c>
      <c r="E1335" s="133">
        <v>1</v>
      </c>
      <c r="F1335" s="134">
        <v>140.79</v>
      </c>
      <c r="G1335" s="134">
        <v>140.79</v>
      </c>
    </row>
    <row r="1336" spans="1:8">
      <c r="A1336" s="127"/>
      <c r="B1336" s="128"/>
      <c r="C1336" s="127"/>
      <c r="D1336" s="129"/>
      <c r="E1336" s="355" t="s">
        <v>3142</v>
      </c>
      <c r="F1336" s="355"/>
      <c r="G1336" s="135">
        <v>140.79</v>
      </c>
    </row>
    <row r="1337" spans="1:8" ht="30">
      <c r="A1337" s="359" t="s">
        <v>3143</v>
      </c>
      <c r="B1337" s="359"/>
      <c r="C1337" s="130" t="s">
        <v>4</v>
      </c>
      <c r="D1337" s="130" t="s">
        <v>3125</v>
      </c>
      <c r="E1337" s="130" t="s">
        <v>3126</v>
      </c>
      <c r="F1337" s="130" t="s">
        <v>3127</v>
      </c>
      <c r="G1337" s="130" t="s">
        <v>1455</v>
      </c>
    </row>
    <row r="1338" spans="1:8" ht="25.5">
      <c r="A1338" s="131" t="s">
        <v>3330</v>
      </c>
      <c r="B1338" s="132" t="s">
        <v>2070</v>
      </c>
      <c r="C1338" s="131" t="s">
        <v>13</v>
      </c>
      <c r="D1338" s="131" t="s">
        <v>1499</v>
      </c>
      <c r="E1338" s="133">
        <v>0.74960000000000004</v>
      </c>
      <c r="F1338" s="134">
        <v>22.6</v>
      </c>
      <c r="G1338" s="134">
        <f>F1338*E1338</f>
        <v>16.94096</v>
      </c>
    </row>
    <row r="1339" spans="1:8">
      <c r="A1339" s="131" t="s">
        <v>3461</v>
      </c>
      <c r="B1339" s="132" t="s">
        <v>1553</v>
      </c>
      <c r="C1339" s="131" t="s">
        <v>13</v>
      </c>
      <c r="D1339" s="131" t="s">
        <v>1499</v>
      </c>
      <c r="E1339" s="133">
        <v>0.75</v>
      </c>
      <c r="F1339" s="134">
        <v>27.6</v>
      </c>
      <c r="G1339" s="134">
        <f>F1339*E1339</f>
        <v>20.700000000000003</v>
      </c>
    </row>
    <row r="1340" spans="1:8">
      <c r="A1340" s="127"/>
      <c r="B1340" s="128"/>
      <c r="C1340" s="127"/>
      <c r="D1340" s="129"/>
      <c r="E1340" s="355" t="s">
        <v>3152</v>
      </c>
      <c r="F1340" s="355"/>
      <c r="G1340" s="135">
        <f>G1339+G1338</f>
        <v>37.640960000000007</v>
      </c>
    </row>
    <row r="1341" spans="1:8">
      <c r="A1341" s="127"/>
      <c r="B1341" s="128"/>
      <c r="C1341" s="127"/>
      <c r="D1341" s="129"/>
      <c r="E1341" s="356" t="s">
        <v>3157</v>
      </c>
      <c r="F1341" s="356"/>
      <c r="G1341" s="136">
        <f>G1340+G1336</f>
        <v>178.43096</v>
      </c>
      <c r="H1341">
        <v>178.43</v>
      </c>
    </row>
    <row r="1342" spans="1:8">
      <c r="A1342" s="127"/>
      <c r="B1342" s="128"/>
      <c r="C1342" s="357"/>
      <c r="D1342" s="357"/>
      <c r="E1342" s="129"/>
      <c r="F1342" s="129"/>
      <c r="G1342" s="129"/>
    </row>
    <row r="1343" spans="1:8">
      <c r="A1343" s="358" t="s">
        <v>3577</v>
      </c>
      <c r="B1343" s="358"/>
      <c r="C1343" s="358"/>
      <c r="D1343" s="358"/>
      <c r="E1343" s="358"/>
      <c r="F1343" s="358"/>
      <c r="G1343" s="358"/>
    </row>
    <row r="1344" spans="1:8" ht="30">
      <c r="A1344" s="359" t="s">
        <v>1505</v>
      </c>
      <c r="B1344" s="359"/>
      <c r="C1344" s="130" t="s">
        <v>4</v>
      </c>
      <c r="D1344" s="130" t="s">
        <v>3125</v>
      </c>
      <c r="E1344" s="130" t="s">
        <v>3126</v>
      </c>
      <c r="F1344" s="130" t="s">
        <v>3127</v>
      </c>
      <c r="G1344" s="130" t="s">
        <v>1455</v>
      </c>
    </row>
    <row r="1345" spans="1:8">
      <c r="A1345" s="131" t="s">
        <v>3578</v>
      </c>
      <c r="B1345" s="132" t="s">
        <v>3579</v>
      </c>
      <c r="C1345" s="131" t="s">
        <v>13</v>
      </c>
      <c r="D1345" s="131" t="s">
        <v>21</v>
      </c>
      <c r="E1345" s="133">
        <v>2</v>
      </c>
      <c r="F1345" s="134">
        <v>0.66</v>
      </c>
      <c r="G1345" s="134">
        <f>F1345*E1345</f>
        <v>1.32</v>
      </c>
    </row>
    <row r="1346" spans="1:8" ht="28.5">
      <c r="A1346" s="131" t="s">
        <v>3572</v>
      </c>
      <c r="B1346" s="132" t="s">
        <v>3573</v>
      </c>
      <c r="C1346" s="131" t="s">
        <v>3302</v>
      </c>
      <c r="D1346" s="131" t="s">
        <v>21</v>
      </c>
      <c r="E1346" s="133">
        <v>1</v>
      </c>
      <c r="F1346" s="134">
        <v>19.97</v>
      </c>
      <c r="G1346" s="134">
        <v>19.97</v>
      </c>
    </row>
    <row r="1347" spans="1:8">
      <c r="A1347" s="127"/>
      <c r="B1347" s="128"/>
      <c r="C1347" s="127"/>
      <c r="D1347" s="129"/>
      <c r="E1347" s="355" t="s">
        <v>3142</v>
      </c>
      <c r="F1347" s="355"/>
      <c r="G1347" s="135">
        <f>G1346+G1345</f>
        <v>21.29</v>
      </c>
    </row>
    <row r="1348" spans="1:8" ht="30">
      <c r="A1348" s="359" t="s">
        <v>3143</v>
      </c>
      <c r="B1348" s="359"/>
      <c r="C1348" s="130" t="s">
        <v>4</v>
      </c>
      <c r="D1348" s="130" t="s">
        <v>3125</v>
      </c>
      <c r="E1348" s="130" t="s">
        <v>3126</v>
      </c>
      <c r="F1348" s="130" t="s">
        <v>3127</v>
      </c>
      <c r="G1348" s="130" t="s">
        <v>1455</v>
      </c>
    </row>
    <row r="1349" spans="1:8" ht="25.5">
      <c r="A1349" s="131" t="s">
        <v>3330</v>
      </c>
      <c r="B1349" s="132" t="s">
        <v>2070</v>
      </c>
      <c r="C1349" s="131" t="s">
        <v>13</v>
      </c>
      <c r="D1349" s="131" t="s">
        <v>1499</v>
      </c>
      <c r="E1349" s="133">
        <v>0.19939999999999999</v>
      </c>
      <c r="F1349" s="134">
        <v>22.6</v>
      </c>
      <c r="G1349" s="134">
        <f>F1349*E1349</f>
        <v>4.5064400000000004</v>
      </c>
    </row>
    <row r="1350" spans="1:8">
      <c r="A1350" s="131" t="s">
        <v>3461</v>
      </c>
      <c r="B1350" s="132" t="s">
        <v>1553</v>
      </c>
      <c r="C1350" s="131" t="s">
        <v>13</v>
      </c>
      <c r="D1350" s="131" t="s">
        <v>1499</v>
      </c>
      <c r="E1350" s="133">
        <v>0.2</v>
      </c>
      <c r="F1350" s="134">
        <v>27.6</v>
      </c>
      <c r="G1350" s="134">
        <f>F1350*E1350</f>
        <v>5.5200000000000005</v>
      </c>
    </row>
    <row r="1351" spans="1:8">
      <c r="A1351" s="127"/>
      <c r="B1351" s="128"/>
      <c r="C1351" s="127"/>
      <c r="D1351" s="129"/>
      <c r="E1351" s="355" t="s">
        <v>3152</v>
      </c>
      <c r="F1351" s="355"/>
      <c r="G1351" s="135">
        <f>G1350+G1349</f>
        <v>10.026440000000001</v>
      </c>
    </row>
    <row r="1352" spans="1:8">
      <c r="A1352" s="127"/>
      <c r="B1352" s="128"/>
      <c r="C1352" s="127"/>
      <c r="D1352" s="129"/>
      <c r="E1352" s="356" t="s">
        <v>3157</v>
      </c>
      <c r="F1352" s="356"/>
      <c r="G1352" s="136">
        <f>G1351+G1347</f>
        <v>31.31644</v>
      </c>
      <c r="H1352">
        <v>31.32</v>
      </c>
    </row>
    <row r="1353" spans="1:8">
      <c r="A1353" s="127"/>
      <c r="B1353" s="128"/>
      <c r="C1353" s="357"/>
      <c r="D1353" s="357"/>
      <c r="E1353" s="129"/>
      <c r="F1353" s="129"/>
      <c r="G1353" s="129"/>
    </row>
    <row r="1354" spans="1:8">
      <c r="A1354" s="358" t="s">
        <v>3580</v>
      </c>
      <c r="B1354" s="358"/>
      <c r="C1354" s="358"/>
      <c r="D1354" s="358"/>
      <c r="E1354" s="358"/>
      <c r="F1354" s="358"/>
      <c r="G1354" s="358"/>
    </row>
    <row r="1355" spans="1:8" ht="30">
      <c r="A1355" s="359" t="s">
        <v>1505</v>
      </c>
      <c r="B1355" s="359"/>
      <c r="C1355" s="130" t="s">
        <v>4</v>
      </c>
      <c r="D1355" s="130" t="s">
        <v>3125</v>
      </c>
      <c r="E1355" s="130" t="s">
        <v>3126</v>
      </c>
      <c r="F1355" s="130" t="s">
        <v>3127</v>
      </c>
      <c r="G1355" s="130" t="s">
        <v>1455</v>
      </c>
    </row>
    <row r="1356" spans="1:8" ht="38.25">
      <c r="A1356" s="131" t="s">
        <v>3581</v>
      </c>
      <c r="B1356" s="132" t="s">
        <v>3582</v>
      </c>
      <c r="C1356" s="131" t="s">
        <v>13</v>
      </c>
      <c r="D1356" s="131" t="s">
        <v>21</v>
      </c>
      <c r="E1356" s="133">
        <v>1</v>
      </c>
      <c r="F1356" s="134">
        <v>14.98</v>
      </c>
      <c r="G1356" s="134">
        <f>F1356*E1356</f>
        <v>14.98</v>
      </c>
    </row>
    <row r="1357" spans="1:8">
      <c r="A1357" s="127"/>
      <c r="B1357" s="128"/>
      <c r="C1357" s="127"/>
      <c r="D1357" s="129"/>
      <c r="E1357" s="355" t="s">
        <v>3142</v>
      </c>
      <c r="F1357" s="355"/>
      <c r="G1357" s="135">
        <f>G1356</f>
        <v>14.98</v>
      </c>
    </row>
    <row r="1358" spans="1:8" ht="30">
      <c r="A1358" s="359" t="s">
        <v>3143</v>
      </c>
      <c r="B1358" s="359"/>
      <c r="C1358" s="130" t="s">
        <v>4</v>
      </c>
      <c r="D1358" s="130" t="s">
        <v>3125</v>
      </c>
      <c r="E1358" s="130" t="s">
        <v>3126</v>
      </c>
      <c r="F1358" s="130" t="s">
        <v>3127</v>
      </c>
      <c r="G1358" s="130" t="s">
        <v>1455</v>
      </c>
    </row>
    <row r="1359" spans="1:8" ht="25.5">
      <c r="A1359" s="131" t="s">
        <v>3506</v>
      </c>
      <c r="B1359" s="132" t="s">
        <v>1551</v>
      </c>
      <c r="C1359" s="131" t="s">
        <v>13</v>
      </c>
      <c r="D1359" s="131" t="s">
        <v>1499</v>
      </c>
      <c r="E1359" s="133">
        <v>0.20619999999999999</v>
      </c>
      <c r="F1359" s="134">
        <v>22.65</v>
      </c>
      <c r="G1359" s="134">
        <f>F1359*E1359</f>
        <v>4.6704299999999996</v>
      </c>
    </row>
    <row r="1360" spans="1:8">
      <c r="A1360" s="131" t="s">
        <v>3461</v>
      </c>
      <c r="B1360" s="132" t="s">
        <v>1553</v>
      </c>
      <c r="C1360" s="131" t="s">
        <v>13</v>
      </c>
      <c r="D1360" s="131" t="s">
        <v>1499</v>
      </c>
      <c r="E1360" s="133">
        <v>0.20619999999999999</v>
      </c>
      <c r="F1360" s="134">
        <v>27.6</v>
      </c>
      <c r="G1360" s="134">
        <f>F1360*E1360</f>
        <v>5.6911199999999997</v>
      </c>
    </row>
    <row r="1361" spans="1:8">
      <c r="A1361" s="127"/>
      <c r="B1361" s="128"/>
      <c r="C1361" s="127"/>
      <c r="D1361" s="129"/>
      <c r="E1361" s="355" t="s">
        <v>3152</v>
      </c>
      <c r="F1361" s="355"/>
      <c r="G1361" s="135">
        <f>G1360+G1359</f>
        <v>10.361549999999999</v>
      </c>
    </row>
    <row r="1362" spans="1:8">
      <c r="A1362" s="127"/>
      <c r="B1362" s="128"/>
      <c r="C1362" s="127"/>
      <c r="D1362" s="129"/>
      <c r="E1362" s="356" t="s">
        <v>3157</v>
      </c>
      <c r="F1362" s="356"/>
      <c r="G1362" s="136">
        <f>G1361+G1357</f>
        <v>25.341549999999998</v>
      </c>
      <c r="H1362">
        <v>25.34</v>
      </c>
    </row>
    <row r="1363" spans="1:8">
      <c r="A1363" s="127"/>
      <c r="B1363" s="128"/>
      <c r="C1363" s="357"/>
      <c r="D1363" s="357"/>
      <c r="E1363" s="129"/>
      <c r="F1363" s="129"/>
      <c r="G1363" s="129"/>
    </row>
    <row r="1364" spans="1:8">
      <c r="A1364" s="358" t="s">
        <v>3583</v>
      </c>
      <c r="B1364" s="358"/>
      <c r="C1364" s="358"/>
      <c r="D1364" s="358"/>
      <c r="E1364" s="358"/>
      <c r="F1364" s="358"/>
      <c r="G1364" s="358"/>
    </row>
    <row r="1365" spans="1:8" ht="30">
      <c r="A1365" s="359" t="s">
        <v>1505</v>
      </c>
      <c r="B1365" s="359"/>
      <c r="C1365" s="130" t="s">
        <v>4</v>
      </c>
      <c r="D1365" s="130" t="s">
        <v>3125</v>
      </c>
      <c r="E1365" s="130" t="s">
        <v>3126</v>
      </c>
      <c r="F1365" s="130" t="s">
        <v>3127</v>
      </c>
      <c r="G1365" s="130" t="s">
        <v>1455</v>
      </c>
    </row>
    <row r="1366" spans="1:8" ht="38.25">
      <c r="A1366" s="131" t="s">
        <v>3584</v>
      </c>
      <c r="B1366" s="132" t="s">
        <v>3585</v>
      </c>
      <c r="C1366" s="131" t="s">
        <v>13</v>
      </c>
      <c r="D1366" s="131" t="s">
        <v>21</v>
      </c>
      <c r="E1366" s="133">
        <v>1</v>
      </c>
      <c r="F1366" s="134">
        <v>4.84</v>
      </c>
      <c r="G1366" s="134">
        <f>F1366*E1366</f>
        <v>4.84</v>
      </c>
    </row>
    <row r="1367" spans="1:8">
      <c r="A1367" s="127"/>
      <c r="B1367" s="128"/>
      <c r="C1367" s="127"/>
      <c r="D1367" s="129"/>
      <c r="E1367" s="355" t="s">
        <v>3142</v>
      </c>
      <c r="F1367" s="355"/>
      <c r="G1367" s="135">
        <f>G1366</f>
        <v>4.84</v>
      </c>
    </row>
    <row r="1368" spans="1:8" ht="30">
      <c r="A1368" s="359" t="s">
        <v>3143</v>
      </c>
      <c r="B1368" s="359"/>
      <c r="C1368" s="130" t="s">
        <v>4</v>
      </c>
      <c r="D1368" s="130" t="s">
        <v>3125</v>
      </c>
      <c r="E1368" s="130" t="s">
        <v>3126</v>
      </c>
      <c r="F1368" s="130" t="s">
        <v>3127</v>
      </c>
      <c r="G1368" s="130" t="s">
        <v>1455</v>
      </c>
    </row>
    <row r="1369" spans="1:8" ht="25.5">
      <c r="A1369" s="131" t="s">
        <v>3330</v>
      </c>
      <c r="B1369" s="132" t="s">
        <v>2070</v>
      </c>
      <c r="C1369" s="131" t="s">
        <v>13</v>
      </c>
      <c r="D1369" s="131" t="s">
        <v>1499</v>
      </c>
      <c r="E1369" s="133">
        <v>0.19939999999999999</v>
      </c>
      <c r="F1369" s="134">
        <v>22.6</v>
      </c>
      <c r="G1369" s="134">
        <f>F1369*E1369</f>
        <v>4.5064400000000004</v>
      </c>
    </row>
    <row r="1370" spans="1:8">
      <c r="A1370" s="131" t="s">
        <v>3461</v>
      </c>
      <c r="B1370" s="132" t="s">
        <v>1553</v>
      </c>
      <c r="C1370" s="131" t="s">
        <v>13</v>
      </c>
      <c r="D1370" s="131" t="s">
        <v>1499</v>
      </c>
      <c r="E1370" s="133">
        <v>0.2</v>
      </c>
      <c r="F1370" s="134">
        <v>27.6</v>
      </c>
      <c r="G1370" s="134">
        <f>F1370*E1370</f>
        <v>5.5200000000000005</v>
      </c>
    </row>
    <row r="1371" spans="1:8">
      <c r="A1371" s="127"/>
      <c r="B1371" s="128"/>
      <c r="C1371" s="127"/>
      <c r="D1371" s="129"/>
      <c r="E1371" s="355" t="s">
        <v>3152</v>
      </c>
      <c r="F1371" s="355"/>
      <c r="G1371" s="135">
        <f>G1370+G1369</f>
        <v>10.026440000000001</v>
      </c>
    </row>
    <row r="1372" spans="1:8">
      <c r="A1372" s="127"/>
      <c r="B1372" s="128"/>
      <c r="C1372" s="127"/>
      <c r="D1372" s="129"/>
      <c r="E1372" s="356" t="s">
        <v>3157</v>
      </c>
      <c r="F1372" s="356"/>
      <c r="G1372" s="136">
        <f>G1371+G1367</f>
        <v>14.866440000000001</v>
      </c>
    </row>
    <row r="1373" spans="1:8">
      <c r="A1373" s="127"/>
      <c r="B1373" s="128"/>
      <c r="C1373" s="357"/>
      <c r="D1373" s="357"/>
      <c r="E1373" s="129"/>
      <c r="F1373" s="129"/>
      <c r="G1373" s="129"/>
    </row>
    <row r="1374" spans="1:8">
      <c r="A1374" s="358" t="s">
        <v>3586</v>
      </c>
      <c r="B1374" s="358"/>
      <c r="C1374" s="358"/>
      <c r="D1374" s="358"/>
      <c r="E1374" s="358"/>
      <c r="F1374" s="358"/>
      <c r="G1374" s="358"/>
    </row>
    <row r="1375" spans="1:8" ht="30">
      <c r="A1375" s="359" t="s">
        <v>1505</v>
      </c>
      <c r="B1375" s="359"/>
      <c r="C1375" s="130" t="s">
        <v>4</v>
      </c>
      <c r="D1375" s="130" t="s">
        <v>3125</v>
      </c>
      <c r="E1375" s="130" t="s">
        <v>3126</v>
      </c>
      <c r="F1375" s="130" t="s">
        <v>3127</v>
      </c>
      <c r="G1375" s="130" t="s">
        <v>1455</v>
      </c>
    </row>
    <row r="1376" spans="1:8" ht="28.5">
      <c r="A1376" s="131" t="s">
        <v>3587</v>
      </c>
      <c r="B1376" s="132" t="s">
        <v>3588</v>
      </c>
      <c r="C1376" s="131" t="s">
        <v>3302</v>
      </c>
      <c r="D1376" s="131" t="s">
        <v>29</v>
      </c>
      <c r="E1376" s="133">
        <v>1</v>
      </c>
      <c r="F1376" s="134">
        <v>50.66</v>
      </c>
      <c r="G1376" s="134">
        <v>50.66</v>
      </c>
    </row>
    <row r="1377" spans="1:8" ht="28.5">
      <c r="A1377" s="131" t="s">
        <v>3589</v>
      </c>
      <c r="B1377" s="132" t="s">
        <v>3590</v>
      </c>
      <c r="C1377" s="131" t="s">
        <v>3302</v>
      </c>
      <c r="D1377" s="131" t="s">
        <v>29</v>
      </c>
      <c r="E1377" s="133">
        <v>1</v>
      </c>
      <c r="F1377" s="134">
        <v>35.65</v>
      </c>
      <c r="G1377" s="134">
        <v>35.65</v>
      </c>
    </row>
    <row r="1378" spans="1:8">
      <c r="A1378" s="127"/>
      <c r="B1378" s="128"/>
      <c r="C1378" s="127"/>
      <c r="D1378" s="129"/>
      <c r="E1378" s="355" t="s">
        <v>3142</v>
      </c>
      <c r="F1378" s="355"/>
      <c r="G1378" s="135">
        <v>86.31</v>
      </c>
    </row>
    <row r="1379" spans="1:8" ht="30">
      <c r="A1379" s="359" t="s">
        <v>3143</v>
      </c>
      <c r="B1379" s="359"/>
      <c r="C1379" s="130" t="s">
        <v>4</v>
      </c>
      <c r="D1379" s="130" t="s">
        <v>3125</v>
      </c>
      <c r="E1379" s="130" t="s">
        <v>3126</v>
      </c>
      <c r="F1379" s="130" t="s">
        <v>3127</v>
      </c>
      <c r="G1379" s="130" t="s">
        <v>1455</v>
      </c>
    </row>
    <row r="1380" spans="1:8" ht="25.5">
      <c r="A1380" s="131" t="s">
        <v>3506</v>
      </c>
      <c r="B1380" s="132" t="s">
        <v>1551</v>
      </c>
      <c r="C1380" s="131" t="s">
        <v>13</v>
      </c>
      <c r="D1380" s="131" t="s">
        <v>1499</v>
      </c>
      <c r="E1380" s="133">
        <v>0.12</v>
      </c>
      <c r="F1380" s="134">
        <v>22.65</v>
      </c>
      <c r="G1380" s="134">
        <f>F1380*E1380</f>
        <v>2.7179999999999995</v>
      </c>
    </row>
    <row r="1381" spans="1:8">
      <c r="A1381" s="131" t="s">
        <v>3461</v>
      </c>
      <c r="B1381" s="132" t="s">
        <v>1553</v>
      </c>
      <c r="C1381" s="131" t="s">
        <v>13</v>
      </c>
      <c r="D1381" s="131" t="s">
        <v>1499</v>
      </c>
      <c r="E1381" s="133">
        <v>0.1196</v>
      </c>
      <c r="F1381" s="134">
        <v>27.6</v>
      </c>
      <c r="G1381" s="134">
        <f>F1381*E1381</f>
        <v>3.3009599999999999</v>
      </c>
    </row>
    <row r="1382" spans="1:8">
      <c r="A1382" s="127"/>
      <c r="B1382" s="128"/>
      <c r="C1382" s="127"/>
      <c r="D1382" s="129"/>
      <c r="E1382" s="355" t="s">
        <v>3152</v>
      </c>
      <c r="F1382" s="355"/>
      <c r="G1382" s="135">
        <f>G1381+G1380</f>
        <v>6.0189599999999999</v>
      </c>
    </row>
    <row r="1383" spans="1:8" ht="30">
      <c r="A1383" s="359" t="s">
        <v>3153</v>
      </c>
      <c r="B1383" s="359"/>
      <c r="C1383" s="130" t="s">
        <v>4</v>
      </c>
      <c r="D1383" s="130" t="s">
        <v>3125</v>
      </c>
      <c r="E1383" s="130" t="s">
        <v>3126</v>
      </c>
      <c r="F1383" s="130" t="s">
        <v>3127</v>
      </c>
      <c r="G1383" s="130" t="s">
        <v>1455</v>
      </c>
    </row>
    <row r="1384" spans="1:8" ht="51">
      <c r="A1384" s="131" t="s">
        <v>3552</v>
      </c>
      <c r="B1384" s="132" t="s">
        <v>3553</v>
      </c>
      <c r="C1384" s="131" t="s">
        <v>13</v>
      </c>
      <c r="D1384" s="131" t="s">
        <v>29</v>
      </c>
      <c r="E1384" s="133">
        <v>1</v>
      </c>
      <c r="F1384" s="134">
        <v>54.86</v>
      </c>
      <c r="G1384" s="134">
        <f>F1384*E1384</f>
        <v>54.86</v>
      </c>
    </row>
    <row r="1385" spans="1:8">
      <c r="A1385" s="127"/>
      <c r="B1385" s="128"/>
      <c r="C1385" s="127"/>
      <c r="D1385" s="129"/>
      <c r="E1385" s="355" t="s">
        <v>3156</v>
      </c>
      <c r="F1385" s="355"/>
      <c r="G1385" s="135">
        <f>G1384</f>
        <v>54.86</v>
      </c>
    </row>
    <row r="1386" spans="1:8">
      <c r="A1386" s="127"/>
      <c r="B1386" s="128"/>
      <c r="C1386" s="127"/>
      <c r="D1386" s="129"/>
      <c r="E1386" s="356" t="s">
        <v>3157</v>
      </c>
      <c r="F1386" s="356"/>
      <c r="G1386" s="136">
        <f>G1385+G1382+G1378</f>
        <v>147.18896000000001</v>
      </c>
      <c r="H1386">
        <v>147.19</v>
      </c>
    </row>
    <row r="1387" spans="1:8">
      <c r="A1387" s="127"/>
      <c r="B1387" s="128"/>
      <c r="C1387" s="357"/>
      <c r="D1387" s="357"/>
      <c r="E1387" s="129"/>
      <c r="F1387" s="129"/>
      <c r="G1387" s="129"/>
    </row>
    <row r="1388" spans="1:8">
      <c r="A1388" s="358" t="s">
        <v>3591</v>
      </c>
      <c r="B1388" s="358"/>
      <c r="C1388" s="358"/>
      <c r="D1388" s="358"/>
      <c r="E1388" s="358"/>
      <c r="F1388" s="358"/>
      <c r="G1388" s="358"/>
    </row>
    <row r="1389" spans="1:8" ht="30">
      <c r="A1389" s="359" t="s">
        <v>1505</v>
      </c>
      <c r="B1389" s="359"/>
      <c r="C1389" s="130" t="s">
        <v>4</v>
      </c>
      <c r="D1389" s="130" t="s">
        <v>3125</v>
      </c>
      <c r="E1389" s="130" t="s">
        <v>3126</v>
      </c>
      <c r="F1389" s="130" t="s">
        <v>3127</v>
      </c>
      <c r="G1389" s="130" t="s">
        <v>1455</v>
      </c>
    </row>
    <row r="1390" spans="1:8" ht="51">
      <c r="A1390" s="131" t="s">
        <v>3592</v>
      </c>
      <c r="B1390" s="132" t="s">
        <v>3593</v>
      </c>
      <c r="C1390" s="131" t="s">
        <v>13</v>
      </c>
      <c r="D1390" s="131" t="s">
        <v>21</v>
      </c>
      <c r="E1390" s="133">
        <v>1</v>
      </c>
      <c r="F1390" s="134">
        <v>11.57</v>
      </c>
      <c r="G1390" s="134">
        <f>F1390*E1390</f>
        <v>11.57</v>
      </c>
    </row>
    <row r="1391" spans="1:8">
      <c r="A1391" s="127"/>
      <c r="B1391" s="128"/>
      <c r="C1391" s="127"/>
      <c r="D1391" s="129"/>
      <c r="E1391" s="355" t="s">
        <v>3142</v>
      </c>
      <c r="F1391" s="355"/>
      <c r="G1391" s="135">
        <f>G1390</f>
        <v>11.57</v>
      </c>
    </row>
    <row r="1392" spans="1:8" ht="30">
      <c r="A1392" s="359" t="s">
        <v>3143</v>
      </c>
      <c r="B1392" s="359"/>
      <c r="C1392" s="130" t="s">
        <v>4</v>
      </c>
      <c r="D1392" s="130" t="s">
        <v>3125</v>
      </c>
      <c r="E1392" s="130" t="s">
        <v>3126</v>
      </c>
      <c r="F1392" s="130" t="s">
        <v>3127</v>
      </c>
      <c r="G1392" s="130" t="s">
        <v>1455</v>
      </c>
    </row>
    <row r="1393" spans="1:8" ht="25.5">
      <c r="A1393" s="131" t="s">
        <v>3506</v>
      </c>
      <c r="B1393" s="132" t="s">
        <v>1551</v>
      </c>
      <c r="C1393" s="131" t="s">
        <v>13</v>
      </c>
      <c r="D1393" s="131" t="s">
        <v>1499</v>
      </c>
      <c r="E1393" s="133">
        <v>9.9900000000000003E-2</v>
      </c>
      <c r="F1393" s="134">
        <v>22.65</v>
      </c>
      <c r="G1393" s="134">
        <f>F1393*E1393</f>
        <v>2.2627349999999997</v>
      </c>
    </row>
    <row r="1394" spans="1:8">
      <c r="A1394" s="131" t="s">
        <v>3461</v>
      </c>
      <c r="B1394" s="132" t="s">
        <v>1553</v>
      </c>
      <c r="C1394" s="131" t="s">
        <v>13</v>
      </c>
      <c r="D1394" s="131" t="s">
        <v>1499</v>
      </c>
      <c r="E1394" s="133">
        <v>0.1</v>
      </c>
      <c r="F1394" s="134">
        <v>27.6</v>
      </c>
      <c r="G1394" s="134">
        <f>F1394*E1394</f>
        <v>2.7600000000000002</v>
      </c>
    </row>
    <row r="1395" spans="1:8">
      <c r="A1395" s="127"/>
      <c r="B1395" s="128"/>
      <c r="C1395" s="127"/>
      <c r="D1395" s="129"/>
      <c r="E1395" s="355" t="s">
        <v>3152</v>
      </c>
      <c r="F1395" s="355"/>
      <c r="G1395" s="135">
        <f>G1394+G1393</f>
        <v>5.0227349999999999</v>
      </c>
    </row>
    <row r="1396" spans="1:8">
      <c r="A1396" s="127"/>
      <c r="B1396" s="128"/>
      <c r="C1396" s="127"/>
      <c r="D1396" s="129"/>
      <c r="E1396" s="356" t="s">
        <v>3157</v>
      </c>
      <c r="F1396" s="356"/>
      <c r="G1396" s="136">
        <f>G1395+ G1391</f>
        <v>16.592735000000001</v>
      </c>
      <c r="H1396">
        <v>16.59</v>
      </c>
    </row>
    <row r="1397" spans="1:8">
      <c r="A1397" s="127"/>
      <c r="B1397" s="128"/>
      <c r="C1397" s="357"/>
      <c r="D1397" s="357"/>
      <c r="E1397" s="129"/>
      <c r="F1397" s="129"/>
      <c r="G1397" s="129"/>
    </row>
    <row r="1398" spans="1:8">
      <c r="A1398" s="358" t="s">
        <v>3594</v>
      </c>
      <c r="B1398" s="358"/>
      <c r="C1398" s="358"/>
      <c r="D1398" s="358"/>
      <c r="E1398" s="358"/>
      <c r="F1398" s="358"/>
      <c r="G1398" s="358"/>
    </row>
    <row r="1399" spans="1:8" ht="30">
      <c r="A1399" s="359" t="s">
        <v>1505</v>
      </c>
      <c r="B1399" s="359"/>
      <c r="C1399" s="130" t="s">
        <v>4</v>
      </c>
      <c r="D1399" s="130" t="s">
        <v>3125</v>
      </c>
      <c r="E1399" s="130" t="s">
        <v>3126</v>
      </c>
      <c r="F1399" s="130" t="s">
        <v>3127</v>
      </c>
      <c r="G1399" s="130" t="s">
        <v>1455</v>
      </c>
    </row>
    <row r="1400" spans="1:8" ht="38.25">
      <c r="A1400" s="131" t="s">
        <v>3595</v>
      </c>
      <c r="B1400" s="132" t="s">
        <v>3596</v>
      </c>
      <c r="C1400" s="131" t="s">
        <v>13</v>
      </c>
      <c r="D1400" s="131" t="s">
        <v>29</v>
      </c>
      <c r="E1400" s="133">
        <v>1.05</v>
      </c>
      <c r="F1400" s="134">
        <v>11.57</v>
      </c>
      <c r="G1400" s="134">
        <f>F1400*E1400</f>
        <v>12.1485</v>
      </c>
    </row>
    <row r="1401" spans="1:8">
      <c r="A1401" s="127"/>
      <c r="B1401" s="128"/>
      <c r="C1401" s="127"/>
      <c r="D1401" s="129"/>
      <c r="E1401" s="355" t="s">
        <v>3142</v>
      </c>
      <c r="F1401" s="355"/>
      <c r="G1401" s="135">
        <f>G1400</f>
        <v>12.1485</v>
      </c>
    </row>
    <row r="1402" spans="1:8" ht="30">
      <c r="A1402" s="359" t="s">
        <v>3143</v>
      </c>
      <c r="B1402" s="359"/>
      <c r="C1402" s="130" t="s">
        <v>4</v>
      </c>
      <c r="D1402" s="130" t="s">
        <v>3125</v>
      </c>
      <c r="E1402" s="130" t="s">
        <v>3126</v>
      </c>
      <c r="F1402" s="130" t="s">
        <v>3127</v>
      </c>
      <c r="G1402" s="130" t="s">
        <v>1455</v>
      </c>
    </row>
    <row r="1403" spans="1:8" ht="25.5">
      <c r="A1403" s="131" t="s">
        <v>3506</v>
      </c>
      <c r="B1403" s="132" t="s">
        <v>1551</v>
      </c>
      <c r="C1403" s="131" t="s">
        <v>13</v>
      </c>
      <c r="D1403" s="131" t="s">
        <v>1499</v>
      </c>
      <c r="E1403" s="133">
        <v>0.1565</v>
      </c>
      <c r="F1403" s="134">
        <v>22.65</v>
      </c>
      <c r="G1403" s="134">
        <f>F1403*E1403</f>
        <v>3.5447249999999997</v>
      </c>
    </row>
    <row r="1404" spans="1:8">
      <c r="A1404" s="131" t="s">
        <v>3461</v>
      </c>
      <c r="B1404" s="132" t="s">
        <v>1553</v>
      </c>
      <c r="C1404" s="131" t="s">
        <v>13</v>
      </c>
      <c r="D1404" s="131" t="s">
        <v>1499</v>
      </c>
      <c r="E1404" s="133">
        <v>0.157</v>
      </c>
      <c r="F1404" s="134">
        <v>27.6</v>
      </c>
      <c r="G1404" s="134">
        <f>F1404*E1404</f>
        <v>4.3332000000000006</v>
      </c>
    </row>
    <row r="1405" spans="1:8">
      <c r="A1405" s="127"/>
      <c r="B1405" s="128"/>
      <c r="C1405" s="127"/>
      <c r="D1405" s="129"/>
      <c r="E1405" s="355" t="s">
        <v>3152</v>
      </c>
      <c r="F1405" s="355"/>
      <c r="G1405" s="135">
        <f>G1403+G1404</f>
        <v>7.8779250000000003</v>
      </c>
    </row>
    <row r="1406" spans="1:8" ht="30">
      <c r="A1406" s="359" t="s">
        <v>3153</v>
      </c>
      <c r="B1406" s="359"/>
      <c r="C1406" s="130" t="s">
        <v>4</v>
      </c>
      <c r="D1406" s="130" t="s">
        <v>3125</v>
      </c>
      <c r="E1406" s="130" t="s">
        <v>3126</v>
      </c>
      <c r="F1406" s="130" t="s">
        <v>3127</v>
      </c>
      <c r="G1406" s="130" t="s">
        <v>1455</v>
      </c>
    </row>
    <row r="1407" spans="1:8" ht="63.75">
      <c r="A1407" s="131" t="s">
        <v>3546</v>
      </c>
      <c r="B1407" s="132" t="s">
        <v>2738</v>
      </c>
      <c r="C1407" s="131" t="s">
        <v>13</v>
      </c>
      <c r="D1407" s="131" t="s">
        <v>29</v>
      </c>
      <c r="E1407" s="133">
        <v>1</v>
      </c>
      <c r="F1407" s="134">
        <v>9.84</v>
      </c>
      <c r="G1407" s="134">
        <f>F1407*E1407</f>
        <v>9.84</v>
      </c>
    </row>
    <row r="1408" spans="1:8">
      <c r="A1408" s="127"/>
      <c r="B1408" s="128"/>
      <c r="C1408" s="127"/>
      <c r="D1408" s="129"/>
      <c r="E1408" s="355" t="s">
        <v>3156</v>
      </c>
      <c r="F1408" s="355"/>
      <c r="G1408" s="135">
        <f>G1407</f>
        <v>9.84</v>
      </c>
    </row>
    <row r="1409" spans="1:8">
      <c r="A1409" s="127"/>
      <c r="B1409" s="128"/>
      <c r="C1409" s="127"/>
      <c r="D1409" s="129"/>
      <c r="E1409" s="356" t="s">
        <v>3157</v>
      </c>
      <c r="F1409" s="356"/>
      <c r="G1409" s="136">
        <f>G1408+G1405+G1401</f>
        <v>29.866425</v>
      </c>
      <c r="H1409">
        <v>29.87</v>
      </c>
    </row>
    <row r="1410" spans="1:8">
      <c r="A1410" s="127"/>
      <c r="B1410" s="128"/>
      <c r="C1410" s="357"/>
      <c r="D1410" s="357"/>
      <c r="E1410" s="129"/>
      <c r="F1410" s="129"/>
      <c r="G1410" s="129"/>
    </row>
    <row r="1411" spans="1:8">
      <c r="A1411" s="358" t="s">
        <v>3597</v>
      </c>
      <c r="B1411" s="358"/>
      <c r="C1411" s="358"/>
      <c r="D1411" s="358"/>
      <c r="E1411" s="358"/>
      <c r="F1411" s="358"/>
      <c r="G1411" s="358"/>
    </row>
    <row r="1412" spans="1:8" ht="30">
      <c r="A1412" s="359" t="s">
        <v>1505</v>
      </c>
      <c r="B1412" s="359"/>
      <c r="C1412" s="130" t="s">
        <v>4</v>
      </c>
      <c r="D1412" s="130" t="s">
        <v>3125</v>
      </c>
      <c r="E1412" s="130" t="s">
        <v>3126</v>
      </c>
      <c r="F1412" s="130" t="s">
        <v>3127</v>
      </c>
      <c r="G1412" s="130" t="s">
        <v>1455</v>
      </c>
    </row>
    <row r="1413" spans="1:8" ht="28.5">
      <c r="A1413" s="131" t="s">
        <v>3598</v>
      </c>
      <c r="B1413" s="132" t="s">
        <v>3599</v>
      </c>
      <c r="C1413" s="131" t="s">
        <v>3302</v>
      </c>
      <c r="D1413" s="131" t="s">
        <v>29</v>
      </c>
      <c r="E1413" s="133">
        <v>1</v>
      </c>
      <c r="F1413" s="134">
        <v>94.34</v>
      </c>
      <c r="G1413" s="134">
        <v>94.34</v>
      </c>
    </row>
    <row r="1414" spans="1:8">
      <c r="A1414" s="127"/>
      <c r="B1414" s="128"/>
      <c r="C1414" s="127"/>
      <c r="D1414" s="129"/>
      <c r="E1414" s="355" t="s">
        <v>3142</v>
      </c>
      <c r="F1414" s="355"/>
      <c r="G1414" s="135">
        <v>94.34</v>
      </c>
    </row>
    <row r="1415" spans="1:8" ht="30">
      <c r="A1415" s="359" t="s">
        <v>3278</v>
      </c>
      <c r="B1415" s="359"/>
      <c r="C1415" s="130" t="s">
        <v>4</v>
      </c>
      <c r="D1415" s="130" t="s">
        <v>3125</v>
      </c>
      <c r="E1415" s="130" t="s">
        <v>3126</v>
      </c>
      <c r="F1415" s="130" t="s">
        <v>3127</v>
      </c>
      <c r="G1415" s="130" t="s">
        <v>1455</v>
      </c>
    </row>
    <row r="1416" spans="1:8">
      <c r="A1416" s="131" t="s">
        <v>3600</v>
      </c>
      <c r="B1416" s="132" t="s">
        <v>3601</v>
      </c>
      <c r="C1416" s="131" t="s">
        <v>13</v>
      </c>
      <c r="D1416" s="131" t="s">
        <v>1499</v>
      </c>
      <c r="E1416" s="133">
        <v>0.50249999999999995</v>
      </c>
      <c r="F1416" s="134">
        <v>16.55</v>
      </c>
      <c r="G1416" s="134">
        <f>F1416*E1416</f>
        <v>8.316374999999999</v>
      </c>
    </row>
    <row r="1417" spans="1:8">
      <c r="A1417" s="131" t="s">
        <v>3360</v>
      </c>
      <c r="B1417" s="132" t="s">
        <v>3361</v>
      </c>
      <c r="C1417" s="131" t="s">
        <v>13</v>
      </c>
      <c r="D1417" s="131" t="s">
        <v>1499</v>
      </c>
      <c r="E1417" s="133">
        <v>0.5</v>
      </c>
      <c r="F1417" s="134">
        <v>13.66</v>
      </c>
      <c r="G1417" s="134">
        <f>F1417*E1417</f>
        <v>6.83</v>
      </c>
    </row>
    <row r="1418" spans="1:8">
      <c r="A1418" s="127"/>
      <c r="B1418" s="128"/>
      <c r="C1418" s="127"/>
      <c r="D1418" s="129"/>
      <c r="E1418" s="355" t="s">
        <v>3281</v>
      </c>
      <c r="F1418" s="355"/>
      <c r="G1418" s="135">
        <f>G1417+G1416</f>
        <v>15.146374999999999</v>
      </c>
    </row>
    <row r="1419" spans="1:8">
      <c r="A1419" s="127"/>
      <c r="B1419" s="128"/>
      <c r="C1419" s="127"/>
      <c r="D1419" s="129"/>
      <c r="E1419" s="356" t="s">
        <v>3157</v>
      </c>
      <c r="F1419" s="356"/>
      <c r="G1419" s="136">
        <f>G1418+G1414</f>
        <v>109.48637500000001</v>
      </c>
      <c r="H1419">
        <v>109.49</v>
      </c>
    </row>
    <row r="1420" spans="1:8">
      <c r="A1420" s="127"/>
      <c r="B1420" s="128"/>
      <c r="C1420" s="357"/>
      <c r="D1420" s="357"/>
      <c r="E1420" s="129"/>
      <c r="F1420" s="129"/>
      <c r="G1420" s="129"/>
    </row>
    <row r="1421" spans="1:8">
      <c r="A1421" s="358" t="s">
        <v>3602</v>
      </c>
      <c r="B1421" s="358"/>
      <c r="C1421" s="358"/>
      <c r="D1421" s="358"/>
      <c r="E1421" s="358"/>
      <c r="F1421" s="358"/>
      <c r="G1421" s="358"/>
    </row>
    <row r="1422" spans="1:8" ht="30">
      <c r="A1422" s="359" t="s">
        <v>1505</v>
      </c>
      <c r="B1422" s="359"/>
      <c r="C1422" s="130" t="s">
        <v>4</v>
      </c>
      <c r="D1422" s="130" t="s">
        <v>3125</v>
      </c>
      <c r="E1422" s="130" t="s">
        <v>3126</v>
      </c>
      <c r="F1422" s="130" t="s">
        <v>3127</v>
      </c>
      <c r="G1422" s="130" t="s">
        <v>1455</v>
      </c>
    </row>
    <row r="1423" spans="1:8" ht="28.5">
      <c r="A1423" s="131" t="s">
        <v>3603</v>
      </c>
      <c r="B1423" s="132" t="s">
        <v>3604</v>
      </c>
      <c r="C1423" s="131" t="s">
        <v>3302</v>
      </c>
      <c r="D1423" s="131" t="s">
        <v>14</v>
      </c>
      <c r="E1423" s="133">
        <v>1</v>
      </c>
      <c r="F1423" s="134">
        <v>8984.16</v>
      </c>
      <c r="G1423" s="134">
        <v>8984.16</v>
      </c>
    </row>
    <row r="1424" spans="1:8">
      <c r="A1424" s="127"/>
      <c r="B1424" s="128"/>
      <c r="C1424" s="127"/>
      <c r="D1424" s="129"/>
      <c r="E1424" s="355" t="s">
        <v>3142</v>
      </c>
      <c r="F1424" s="355"/>
      <c r="G1424" s="135">
        <v>8984.16</v>
      </c>
    </row>
    <row r="1425" spans="1:8" ht="30">
      <c r="A1425" s="359" t="s">
        <v>3278</v>
      </c>
      <c r="B1425" s="359"/>
      <c r="C1425" s="130" t="s">
        <v>4</v>
      </c>
      <c r="D1425" s="130" t="s">
        <v>3125</v>
      </c>
      <c r="E1425" s="130" t="s">
        <v>3126</v>
      </c>
      <c r="F1425" s="130" t="s">
        <v>3127</v>
      </c>
      <c r="G1425" s="130" t="s">
        <v>1455</v>
      </c>
    </row>
    <row r="1426" spans="1:8">
      <c r="A1426" s="131" t="s">
        <v>3600</v>
      </c>
      <c r="B1426" s="132" t="s">
        <v>3601</v>
      </c>
      <c r="C1426" s="131" t="s">
        <v>13</v>
      </c>
      <c r="D1426" s="131" t="s">
        <v>1499</v>
      </c>
      <c r="E1426" s="133">
        <v>1.0049999999999999</v>
      </c>
      <c r="F1426" s="134">
        <v>16.55</v>
      </c>
      <c r="G1426" s="134">
        <f>F1426*E1426</f>
        <v>16.632749999999998</v>
      </c>
    </row>
    <row r="1427" spans="1:8">
      <c r="A1427" s="131" t="s">
        <v>3360</v>
      </c>
      <c r="B1427" s="132" t="s">
        <v>3361</v>
      </c>
      <c r="C1427" s="131" t="s">
        <v>13</v>
      </c>
      <c r="D1427" s="131" t="s">
        <v>1499</v>
      </c>
      <c r="E1427" s="133">
        <v>1.5008999999999999</v>
      </c>
      <c r="F1427" s="134">
        <v>13.66</v>
      </c>
      <c r="G1427" s="134">
        <f>F1427*E1427</f>
        <v>20.502293999999999</v>
      </c>
    </row>
    <row r="1428" spans="1:8">
      <c r="A1428" s="127"/>
      <c r="B1428" s="128"/>
      <c r="C1428" s="127"/>
      <c r="D1428" s="129"/>
      <c r="E1428" s="355" t="s">
        <v>3281</v>
      </c>
      <c r="F1428" s="355"/>
      <c r="G1428" s="135">
        <f>G1427+G1426</f>
        <v>37.135043999999994</v>
      </c>
    </row>
    <row r="1429" spans="1:8">
      <c r="A1429" s="127"/>
      <c r="B1429" s="128"/>
      <c r="C1429" s="127"/>
      <c r="D1429" s="129"/>
      <c r="E1429" s="356" t="s">
        <v>3157</v>
      </c>
      <c r="F1429" s="356"/>
      <c r="G1429" s="136">
        <f>G1428+G1424</f>
        <v>9021.2950440000004</v>
      </c>
      <c r="H1429" s="137">
        <v>9021.2999999999993</v>
      </c>
    </row>
    <row r="1430" spans="1:8">
      <c r="A1430" s="127"/>
      <c r="B1430" s="128"/>
      <c r="C1430" s="357"/>
      <c r="D1430" s="357"/>
      <c r="E1430" s="129"/>
      <c r="F1430" s="129"/>
      <c r="G1430" s="129"/>
    </row>
    <row r="1431" spans="1:8">
      <c r="A1431" s="358" t="s">
        <v>3605</v>
      </c>
      <c r="B1431" s="358"/>
      <c r="C1431" s="358"/>
      <c r="D1431" s="358"/>
      <c r="E1431" s="358"/>
      <c r="F1431" s="358"/>
      <c r="G1431" s="358"/>
    </row>
    <row r="1432" spans="1:8" ht="30">
      <c r="A1432" s="359" t="s">
        <v>1505</v>
      </c>
      <c r="B1432" s="359"/>
      <c r="C1432" s="130" t="s">
        <v>4</v>
      </c>
      <c r="D1432" s="130" t="s">
        <v>3125</v>
      </c>
      <c r="E1432" s="130" t="s">
        <v>3126</v>
      </c>
      <c r="F1432" s="130" t="s">
        <v>3127</v>
      </c>
      <c r="G1432" s="130" t="s">
        <v>1455</v>
      </c>
    </row>
    <row r="1433" spans="1:8" ht="28.5">
      <c r="A1433" s="131" t="s">
        <v>3606</v>
      </c>
      <c r="B1433" s="132" t="s">
        <v>3607</v>
      </c>
      <c r="C1433" s="131" t="s">
        <v>3302</v>
      </c>
      <c r="D1433" s="131" t="s">
        <v>21</v>
      </c>
      <c r="E1433" s="133">
        <v>4</v>
      </c>
      <c r="F1433" s="134">
        <v>30.48</v>
      </c>
      <c r="G1433" s="134">
        <v>121.92</v>
      </c>
    </row>
    <row r="1434" spans="1:8" ht="28.5">
      <c r="A1434" s="131" t="s">
        <v>3608</v>
      </c>
      <c r="B1434" s="132" t="s">
        <v>3609</v>
      </c>
      <c r="C1434" s="131" t="s">
        <v>3302</v>
      </c>
      <c r="D1434" s="131" t="s">
        <v>21</v>
      </c>
      <c r="E1434" s="133">
        <v>1</v>
      </c>
      <c r="F1434" s="134">
        <v>7.2</v>
      </c>
      <c r="G1434" s="134">
        <v>7.2</v>
      </c>
    </row>
    <row r="1435" spans="1:8" ht="28.5">
      <c r="A1435" s="131" t="s">
        <v>3610</v>
      </c>
      <c r="B1435" s="132" t="s">
        <v>3611</v>
      </c>
      <c r="C1435" s="131" t="s">
        <v>3302</v>
      </c>
      <c r="D1435" s="131" t="s">
        <v>21</v>
      </c>
      <c r="E1435" s="133">
        <v>1</v>
      </c>
      <c r="F1435" s="134">
        <v>2.06</v>
      </c>
      <c r="G1435" s="134">
        <v>2.06</v>
      </c>
    </row>
    <row r="1436" spans="1:8" ht="28.5">
      <c r="A1436" s="131" t="s">
        <v>3612</v>
      </c>
      <c r="B1436" s="132" t="s">
        <v>3613</v>
      </c>
      <c r="C1436" s="131" t="s">
        <v>3302</v>
      </c>
      <c r="D1436" s="131" t="s">
        <v>21</v>
      </c>
      <c r="E1436" s="133">
        <v>1</v>
      </c>
      <c r="F1436" s="134">
        <v>13.99</v>
      </c>
      <c r="G1436" s="134">
        <v>13.99</v>
      </c>
    </row>
    <row r="1437" spans="1:8" ht="28.5">
      <c r="A1437" s="131" t="s">
        <v>3614</v>
      </c>
      <c r="B1437" s="132" t="s">
        <v>3615</v>
      </c>
      <c r="C1437" s="131" t="s">
        <v>3302</v>
      </c>
      <c r="D1437" s="131" t="s">
        <v>21</v>
      </c>
      <c r="E1437" s="133">
        <v>1</v>
      </c>
      <c r="F1437" s="134">
        <v>15.99</v>
      </c>
      <c r="G1437" s="134">
        <v>15.99</v>
      </c>
    </row>
    <row r="1438" spans="1:8" ht="28.5">
      <c r="A1438" s="131" t="s">
        <v>3616</v>
      </c>
      <c r="B1438" s="132" t="s">
        <v>3617</v>
      </c>
      <c r="C1438" s="131" t="s">
        <v>3302</v>
      </c>
      <c r="D1438" s="131" t="s">
        <v>21</v>
      </c>
      <c r="E1438" s="133">
        <v>1</v>
      </c>
      <c r="F1438" s="134">
        <v>16.73</v>
      </c>
      <c r="G1438" s="134">
        <v>16.73</v>
      </c>
    </row>
    <row r="1439" spans="1:8" ht="28.5">
      <c r="A1439" s="131" t="s">
        <v>3618</v>
      </c>
      <c r="B1439" s="132" t="s">
        <v>3619</v>
      </c>
      <c r="C1439" s="131" t="s">
        <v>3302</v>
      </c>
      <c r="D1439" s="131" t="s">
        <v>21</v>
      </c>
      <c r="E1439" s="133">
        <v>1</v>
      </c>
      <c r="F1439" s="134">
        <v>92.14</v>
      </c>
      <c r="G1439" s="134">
        <v>92.14</v>
      </c>
    </row>
    <row r="1440" spans="1:8" ht="28.5">
      <c r="A1440" s="131" t="s">
        <v>3620</v>
      </c>
      <c r="B1440" s="132" t="s">
        <v>3621</v>
      </c>
      <c r="C1440" s="131" t="s">
        <v>3302</v>
      </c>
      <c r="D1440" s="131" t="s">
        <v>21</v>
      </c>
      <c r="E1440" s="133">
        <v>2</v>
      </c>
      <c r="F1440" s="134">
        <v>4.24</v>
      </c>
      <c r="G1440" s="134">
        <v>8.48</v>
      </c>
    </row>
    <row r="1441" spans="1:8">
      <c r="A1441" s="127"/>
      <c r="B1441" s="128"/>
      <c r="C1441" s="127"/>
      <c r="D1441" s="129"/>
      <c r="E1441" s="355" t="s">
        <v>3142</v>
      </c>
      <c r="F1441" s="355"/>
      <c r="G1441" s="135">
        <f>G1440+G1439+G1438+G1437+G1436+G1435+G1434+G1433</f>
        <v>278.51</v>
      </c>
    </row>
    <row r="1442" spans="1:8" ht="30">
      <c r="A1442" s="359" t="s">
        <v>3143</v>
      </c>
      <c r="B1442" s="359"/>
      <c r="C1442" s="130" t="s">
        <v>4</v>
      </c>
      <c r="D1442" s="130" t="s">
        <v>3125</v>
      </c>
      <c r="E1442" s="130" t="s">
        <v>3126</v>
      </c>
      <c r="F1442" s="130" t="s">
        <v>3127</v>
      </c>
      <c r="G1442" s="130" t="s">
        <v>1455</v>
      </c>
    </row>
    <row r="1443" spans="1:8" ht="25.5">
      <c r="A1443" s="131" t="s">
        <v>3506</v>
      </c>
      <c r="B1443" s="132" t="s">
        <v>1551</v>
      </c>
      <c r="C1443" s="131" t="s">
        <v>13</v>
      </c>
      <c r="D1443" s="131" t="s">
        <v>1499</v>
      </c>
      <c r="E1443" s="133">
        <v>2.4998999999999998</v>
      </c>
      <c r="F1443" s="134">
        <v>22.65</v>
      </c>
      <c r="G1443" s="134">
        <f>F1443*E1443</f>
        <v>56.622734999999992</v>
      </c>
    </row>
    <row r="1444" spans="1:8">
      <c r="A1444" s="131" t="s">
        <v>3461</v>
      </c>
      <c r="B1444" s="132" t="s">
        <v>1553</v>
      </c>
      <c r="C1444" s="131" t="s">
        <v>13</v>
      </c>
      <c r="D1444" s="131" t="s">
        <v>1499</v>
      </c>
      <c r="E1444" s="133">
        <v>2.4998999999999998</v>
      </c>
      <c r="F1444" s="134">
        <v>27.6</v>
      </c>
      <c r="G1444" s="134">
        <f>F1444*E1444</f>
        <v>68.997239999999991</v>
      </c>
    </row>
    <row r="1445" spans="1:8">
      <c r="A1445" s="127"/>
      <c r="B1445" s="128"/>
      <c r="C1445" s="127"/>
      <c r="D1445" s="129"/>
      <c r="E1445" s="355" t="s">
        <v>3152</v>
      </c>
      <c r="F1445" s="355"/>
      <c r="G1445" s="135">
        <f>G1444+G1443</f>
        <v>125.61997499999998</v>
      </c>
    </row>
    <row r="1446" spans="1:8">
      <c r="A1446" s="127"/>
      <c r="B1446" s="128"/>
      <c r="C1446" s="127"/>
      <c r="D1446" s="129"/>
      <c r="E1446" s="356" t="s">
        <v>3157</v>
      </c>
      <c r="F1446" s="356"/>
      <c r="G1446" s="136">
        <f>G1445+G1441</f>
        <v>404.12997499999994</v>
      </c>
      <c r="H1446">
        <v>404.13</v>
      </c>
    </row>
    <row r="1447" spans="1:8">
      <c r="A1447" s="127"/>
      <c r="B1447" s="128"/>
      <c r="C1447" s="357"/>
      <c r="D1447" s="357"/>
      <c r="E1447" s="129"/>
      <c r="F1447" s="129"/>
      <c r="G1447" s="129"/>
    </row>
    <row r="1448" spans="1:8">
      <c r="A1448" s="358" t="s">
        <v>3622</v>
      </c>
      <c r="B1448" s="358"/>
      <c r="C1448" s="358"/>
      <c r="D1448" s="358"/>
      <c r="E1448" s="358"/>
      <c r="F1448" s="358"/>
      <c r="G1448" s="358"/>
    </row>
    <row r="1449" spans="1:8" ht="30">
      <c r="A1449" s="359" t="s">
        <v>1505</v>
      </c>
      <c r="B1449" s="359"/>
      <c r="C1449" s="130" t="s">
        <v>4</v>
      </c>
      <c r="D1449" s="130" t="s">
        <v>3125</v>
      </c>
      <c r="E1449" s="130" t="s">
        <v>3126</v>
      </c>
      <c r="F1449" s="130" t="s">
        <v>3127</v>
      </c>
      <c r="G1449" s="130" t="s">
        <v>1455</v>
      </c>
    </row>
    <row r="1450" spans="1:8" ht="38.25">
      <c r="A1450" s="131" t="s">
        <v>3623</v>
      </c>
      <c r="B1450" s="132" t="s">
        <v>3624</v>
      </c>
      <c r="C1450" s="131" t="s">
        <v>3302</v>
      </c>
      <c r="D1450" s="131" t="s">
        <v>21</v>
      </c>
      <c r="E1450" s="133">
        <v>1</v>
      </c>
      <c r="F1450" s="134">
        <v>325</v>
      </c>
      <c r="G1450" s="134">
        <v>325</v>
      </c>
    </row>
    <row r="1451" spans="1:8">
      <c r="A1451" s="127"/>
      <c r="B1451" s="128"/>
      <c r="C1451" s="127"/>
      <c r="D1451" s="129"/>
      <c r="E1451" s="355" t="s">
        <v>3142</v>
      </c>
      <c r="F1451" s="355"/>
      <c r="G1451" s="135">
        <v>325</v>
      </c>
    </row>
    <row r="1452" spans="1:8" ht="30">
      <c r="A1452" s="359" t="s">
        <v>3143</v>
      </c>
      <c r="B1452" s="359"/>
      <c r="C1452" s="130" t="s">
        <v>4</v>
      </c>
      <c r="D1452" s="130" t="s">
        <v>3125</v>
      </c>
      <c r="E1452" s="130" t="s">
        <v>3126</v>
      </c>
      <c r="F1452" s="130" t="s">
        <v>3127</v>
      </c>
      <c r="G1452" s="130" t="s">
        <v>1455</v>
      </c>
    </row>
    <row r="1453" spans="1:8">
      <c r="A1453" s="131" t="s">
        <v>3461</v>
      </c>
      <c r="B1453" s="132" t="s">
        <v>1553</v>
      </c>
      <c r="C1453" s="131" t="s">
        <v>13</v>
      </c>
      <c r="D1453" s="131" t="s">
        <v>1499</v>
      </c>
      <c r="E1453" s="133">
        <v>0.3</v>
      </c>
      <c r="F1453" s="134">
        <v>27.6</v>
      </c>
      <c r="G1453" s="134">
        <f>F1453*E1453</f>
        <v>8.2799999999999994</v>
      </c>
    </row>
    <row r="1454" spans="1:8">
      <c r="A1454" s="131" t="s">
        <v>3150</v>
      </c>
      <c r="B1454" s="132" t="s">
        <v>1501</v>
      </c>
      <c r="C1454" s="131" t="s">
        <v>13</v>
      </c>
      <c r="D1454" s="131" t="s">
        <v>1499</v>
      </c>
      <c r="E1454" s="133">
        <v>0.3</v>
      </c>
      <c r="F1454" s="134">
        <v>21.78</v>
      </c>
      <c r="G1454" s="134">
        <f>F1454*E1454</f>
        <v>6.5339999999999998</v>
      </c>
    </row>
    <row r="1455" spans="1:8">
      <c r="A1455" s="127"/>
      <c r="B1455" s="128"/>
      <c r="C1455" s="127"/>
      <c r="D1455" s="129"/>
      <c r="E1455" s="355" t="s">
        <v>3152</v>
      </c>
      <c r="F1455" s="355"/>
      <c r="G1455" s="135">
        <f>G1454+G1453</f>
        <v>14.814</v>
      </c>
    </row>
    <row r="1456" spans="1:8">
      <c r="A1456" s="127"/>
      <c r="B1456" s="128"/>
      <c r="C1456" s="127"/>
      <c r="D1456" s="129"/>
      <c r="E1456" s="356" t="s">
        <v>3157</v>
      </c>
      <c r="F1456" s="356"/>
      <c r="G1456" s="136">
        <f>G1455+G1451</f>
        <v>339.81400000000002</v>
      </c>
      <c r="H1456">
        <v>339.81</v>
      </c>
    </row>
    <row r="1457" spans="1:8">
      <c r="A1457" s="127"/>
      <c r="B1457" s="128"/>
      <c r="C1457" s="357"/>
      <c r="D1457" s="357"/>
      <c r="E1457" s="129"/>
      <c r="F1457" s="129"/>
      <c r="G1457" s="129"/>
    </row>
    <row r="1458" spans="1:8">
      <c r="A1458" s="358" t="s">
        <v>3583</v>
      </c>
      <c r="B1458" s="358"/>
      <c r="C1458" s="358"/>
      <c r="D1458" s="358"/>
      <c r="E1458" s="358"/>
      <c r="F1458" s="358"/>
      <c r="G1458" s="358"/>
    </row>
    <row r="1459" spans="1:8" ht="30">
      <c r="A1459" s="359" t="s">
        <v>1505</v>
      </c>
      <c r="B1459" s="359"/>
      <c r="C1459" s="130" t="s">
        <v>4</v>
      </c>
      <c r="D1459" s="130" t="s">
        <v>3125</v>
      </c>
      <c r="E1459" s="130" t="s">
        <v>3126</v>
      </c>
      <c r="F1459" s="130" t="s">
        <v>3127</v>
      </c>
      <c r="G1459" s="130" t="s">
        <v>1455</v>
      </c>
    </row>
    <row r="1460" spans="1:8" ht="38.25">
      <c r="A1460" s="131" t="s">
        <v>3584</v>
      </c>
      <c r="B1460" s="132" t="s">
        <v>3585</v>
      </c>
      <c r="C1460" s="131" t="s">
        <v>13</v>
      </c>
      <c r="D1460" s="131" t="s">
        <v>21</v>
      </c>
      <c r="E1460" s="133">
        <v>1</v>
      </c>
      <c r="F1460" s="134">
        <v>4.84</v>
      </c>
      <c r="G1460" s="134">
        <f>F1460*E1460</f>
        <v>4.84</v>
      </c>
    </row>
    <row r="1461" spans="1:8">
      <c r="A1461" s="127"/>
      <c r="B1461" s="128"/>
      <c r="C1461" s="127"/>
      <c r="D1461" s="129"/>
      <c r="E1461" s="355" t="s">
        <v>3142</v>
      </c>
      <c r="F1461" s="355"/>
      <c r="G1461" s="135">
        <f>G1460</f>
        <v>4.84</v>
      </c>
    </row>
    <row r="1462" spans="1:8" ht="30">
      <c r="A1462" s="359" t="s">
        <v>3143</v>
      </c>
      <c r="B1462" s="359"/>
      <c r="C1462" s="130" t="s">
        <v>4</v>
      </c>
      <c r="D1462" s="130" t="s">
        <v>3125</v>
      </c>
      <c r="E1462" s="130" t="s">
        <v>3126</v>
      </c>
      <c r="F1462" s="130" t="s">
        <v>3127</v>
      </c>
      <c r="G1462" s="130" t="s">
        <v>1455</v>
      </c>
    </row>
    <row r="1463" spans="1:8" ht="25.5">
      <c r="A1463" s="131" t="s">
        <v>3330</v>
      </c>
      <c r="B1463" s="132" t="s">
        <v>2070</v>
      </c>
      <c r="C1463" s="131" t="s">
        <v>13</v>
      </c>
      <c r="D1463" s="131" t="s">
        <v>1499</v>
      </c>
      <c r="E1463" s="133">
        <v>0.19989999999999999</v>
      </c>
      <c r="F1463" s="134">
        <v>22.6</v>
      </c>
      <c r="G1463" s="134">
        <f>F1463*E1463</f>
        <v>4.5177399999999999</v>
      </c>
    </row>
    <row r="1464" spans="1:8">
      <c r="A1464" s="131" t="s">
        <v>3461</v>
      </c>
      <c r="B1464" s="132" t="s">
        <v>1553</v>
      </c>
      <c r="C1464" s="131" t="s">
        <v>13</v>
      </c>
      <c r="D1464" s="131" t="s">
        <v>1499</v>
      </c>
      <c r="E1464" s="133">
        <v>0.19989999999999999</v>
      </c>
      <c r="F1464" s="134">
        <v>27.6</v>
      </c>
      <c r="G1464" s="134">
        <f>F1464*E1464</f>
        <v>5.5172400000000001</v>
      </c>
    </row>
    <row r="1465" spans="1:8">
      <c r="A1465" s="127"/>
      <c r="B1465" s="128"/>
      <c r="C1465" s="127"/>
      <c r="D1465" s="129"/>
      <c r="E1465" s="355" t="s">
        <v>3152</v>
      </c>
      <c r="F1465" s="355"/>
      <c r="G1465" s="135">
        <f>G1464+G1463</f>
        <v>10.034980000000001</v>
      </c>
    </row>
    <row r="1466" spans="1:8">
      <c r="A1466" s="127"/>
      <c r="B1466" s="128"/>
      <c r="C1466" s="127"/>
      <c r="D1466" s="129"/>
      <c r="E1466" s="356" t="s">
        <v>3157</v>
      </c>
      <c r="F1466" s="356"/>
      <c r="G1466" s="136">
        <f>G1465+G1461</f>
        <v>14.874980000000001</v>
      </c>
      <c r="H1466">
        <v>14.87</v>
      </c>
    </row>
    <row r="1467" spans="1:8">
      <c r="A1467" s="127"/>
      <c r="B1467" s="128"/>
      <c r="C1467" s="357"/>
      <c r="D1467" s="357"/>
      <c r="E1467" s="129"/>
      <c r="F1467" s="129"/>
      <c r="G1467" s="129"/>
    </row>
    <row r="1468" spans="1:8">
      <c r="A1468" s="358" t="s">
        <v>3625</v>
      </c>
      <c r="B1468" s="358"/>
      <c r="C1468" s="358"/>
      <c r="D1468" s="358"/>
      <c r="E1468" s="358"/>
      <c r="F1468" s="358"/>
      <c r="G1468" s="358"/>
    </row>
    <row r="1469" spans="1:8" ht="30">
      <c r="A1469" s="359" t="s">
        <v>1505</v>
      </c>
      <c r="B1469" s="359"/>
      <c r="C1469" s="130" t="s">
        <v>4</v>
      </c>
      <c r="D1469" s="130" t="s">
        <v>3125</v>
      </c>
      <c r="E1469" s="130" t="s">
        <v>3126</v>
      </c>
      <c r="F1469" s="130" t="s">
        <v>3127</v>
      </c>
      <c r="G1469" s="130" t="s">
        <v>1455</v>
      </c>
    </row>
    <row r="1470" spans="1:8" ht="28.5">
      <c r="A1470" s="131" t="s">
        <v>3626</v>
      </c>
      <c r="B1470" s="132" t="s">
        <v>3627</v>
      </c>
      <c r="C1470" s="131" t="s">
        <v>3302</v>
      </c>
      <c r="D1470" s="131" t="s">
        <v>21</v>
      </c>
      <c r="E1470" s="133">
        <v>1</v>
      </c>
      <c r="F1470" s="134">
        <v>34.29</v>
      </c>
      <c r="G1470" s="134">
        <v>34.29</v>
      </c>
    </row>
    <row r="1471" spans="1:8">
      <c r="A1471" s="127"/>
      <c r="B1471" s="128"/>
      <c r="C1471" s="127"/>
      <c r="D1471" s="129"/>
      <c r="E1471" s="355" t="s">
        <v>3142</v>
      </c>
      <c r="F1471" s="355"/>
      <c r="G1471" s="135">
        <v>34.29</v>
      </c>
    </row>
    <row r="1472" spans="1:8" ht="30">
      <c r="A1472" s="359" t="s">
        <v>3143</v>
      </c>
      <c r="B1472" s="359"/>
      <c r="C1472" s="130" t="s">
        <v>4</v>
      </c>
      <c r="D1472" s="130" t="s">
        <v>3125</v>
      </c>
      <c r="E1472" s="130" t="s">
        <v>3126</v>
      </c>
      <c r="F1472" s="130" t="s">
        <v>3127</v>
      </c>
      <c r="G1472" s="130" t="s">
        <v>1455</v>
      </c>
    </row>
    <row r="1473" spans="1:8" ht="25.5">
      <c r="A1473" s="131" t="s">
        <v>3506</v>
      </c>
      <c r="B1473" s="132" t="s">
        <v>1551</v>
      </c>
      <c r="C1473" s="131" t="s">
        <v>13</v>
      </c>
      <c r="D1473" s="131" t="s">
        <v>1499</v>
      </c>
      <c r="E1473" s="133">
        <v>0.62095</v>
      </c>
      <c r="F1473" s="134">
        <v>22.65</v>
      </c>
      <c r="G1473" s="134">
        <f>F1473*E1473</f>
        <v>14.064517499999999</v>
      </c>
    </row>
    <row r="1474" spans="1:8">
      <c r="A1474" s="131" t="s">
        <v>3461</v>
      </c>
      <c r="B1474" s="132" t="s">
        <v>1553</v>
      </c>
      <c r="C1474" s="131" t="s">
        <v>13</v>
      </c>
      <c r="D1474" s="131" t="s">
        <v>1499</v>
      </c>
      <c r="E1474" s="133">
        <v>0.62095</v>
      </c>
      <c r="F1474" s="134">
        <v>27.6</v>
      </c>
      <c r="G1474" s="134">
        <f>F1474*E1474</f>
        <v>17.13822</v>
      </c>
    </row>
    <row r="1475" spans="1:8">
      <c r="A1475" s="127"/>
      <c r="B1475" s="128"/>
      <c r="C1475" s="127"/>
      <c r="D1475" s="129"/>
      <c r="E1475" s="355" t="s">
        <v>3152</v>
      </c>
      <c r="F1475" s="355"/>
      <c r="G1475" s="135">
        <f>G1474+G1473</f>
        <v>31.202737499999998</v>
      </c>
    </row>
    <row r="1476" spans="1:8">
      <c r="A1476" s="127"/>
      <c r="B1476" s="128"/>
      <c r="C1476" s="127"/>
      <c r="D1476" s="129"/>
      <c r="E1476" s="356" t="s">
        <v>3157</v>
      </c>
      <c r="F1476" s="356"/>
      <c r="G1476" s="136">
        <f>G1475+G1471</f>
        <v>65.492737500000004</v>
      </c>
      <c r="H1476">
        <v>65.489999999999995</v>
      </c>
    </row>
    <row r="1477" spans="1:8">
      <c r="A1477" s="127"/>
      <c r="B1477" s="128"/>
      <c r="C1477" s="357"/>
      <c r="D1477" s="357"/>
      <c r="E1477" s="129"/>
      <c r="F1477" s="129"/>
      <c r="G1477" s="129"/>
    </row>
    <row r="1478" spans="1:8">
      <c r="A1478" s="358" t="s">
        <v>3628</v>
      </c>
      <c r="B1478" s="358"/>
      <c r="C1478" s="358"/>
      <c r="D1478" s="358"/>
      <c r="E1478" s="358"/>
      <c r="F1478" s="358"/>
      <c r="G1478" s="358"/>
    </row>
    <row r="1479" spans="1:8" ht="30">
      <c r="A1479" s="359" t="s">
        <v>1505</v>
      </c>
      <c r="B1479" s="359"/>
      <c r="C1479" s="130" t="s">
        <v>4</v>
      </c>
      <c r="D1479" s="130" t="s">
        <v>3125</v>
      </c>
      <c r="E1479" s="130" t="s">
        <v>3126</v>
      </c>
      <c r="F1479" s="130" t="s">
        <v>3127</v>
      </c>
      <c r="G1479" s="130" t="s">
        <v>1455</v>
      </c>
    </row>
    <row r="1480" spans="1:8">
      <c r="A1480" s="131" t="s">
        <v>3629</v>
      </c>
      <c r="B1480" s="132" t="s">
        <v>3630</v>
      </c>
      <c r="C1480" s="131" t="s">
        <v>13</v>
      </c>
      <c r="D1480" s="131" t="s">
        <v>86</v>
      </c>
      <c r="E1480" s="133">
        <v>33.5</v>
      </c>
      <c r="F1480" s="134">
        <v>8.1199999999999992</v>
      </c>
      <c r="G1480" s="134">
        <f>F1480*E1480</f>
        <v>272.02</v>
      </c>
    </row>
    <row r="1481" spans="1:8" ht="25.5">
      <c r="A1481" s="131" t="s">
        <v>3404</v>
      </c>
      <c r="B1481" s="132" t="s">
        <v>1673</v>
      </c>
      <c r="C1481" s="131" t="s">
        <v>13</v>
      </c>
      <c r="D1481" s="131" t="s">
        <v>86</v>
      </c>
      <c r="E1481" s="133">
        <v>0.59</v>
      </c>
      <c r="F1481" s="134">
        <v>28.75</v>
      </c>
      <c r="G1481" s="134">
        <f t="shared" ref="G1481:G1497" si="60">F1481*E1481</f>
        <v>16.962499999999999</v>
      </c>
    </row>
    <row r="1482" spans="1:8" ht="25.5">
      <c r="A1482" s="131" t="s">
        <v>3374</v>
      </c>
      <c r="B1482" s="132" t="s">
        <v>3375</v>
      </c>
      <c r="C1482" s="131" t="s">
        <v>13</v>
      </c>
      <c r="D1482" s="131" t="s">
        <v>53</v>
      </c>
      <c r="E1482" s="133">
        <v>0.5</v>
      </c>
      <c r="F1482" s="134">
        <v>91.17</v>
      </c>
      <c r="G1482" s="134">
        <f t="shared" si="60"/>
        <v>45.585000000000001</v>
      </c>
    </row>
    <row r="1483" spans="1:8">
      <c r="A1483" s="131" t="s">
        <v>3631</v>
      </c>
      <c r="B1483" s="132" t="s">
        <v>3632</v>
      </c>
      <c r="C1483" s="131" t="s">
        <v>13</v>
      </c>
      <c r="D1483" s="131" t="s">
        <v>86</v>
      </c>
      <c r="E1483" s="133">
        <v>7.28</v>
      </c>
      <c r="F1483" s="134">
        <v>2</v>
      </c>
      <c r="G1483" s="134">
        <f t="shared" si="60"/>
        <v>14.56</v>
      </c>
    </row>
    <row r="1484" spans="1:8" ht="38.25">
      <c r="A1484" s="131" t="s">
        <v>3633</v>
      </c>
      <c r="B1484" s="132" t="s">
        <v>3634</v>
      </c>
      <c r="C1484" s="131" t="s">
        <v>13</v>
      </c>
      <c r="D1484" s="131" t="s">
        <v>14</v>
      </c>
      <c r="E1484" s="133">
        <v>3.3</v>
      </c>
      <c r="F1484" s="134">
        <v>63.64</v>
      </c>
      <c r="G1484" s="134">
        <f t="shared" si="60"/>
        <v>210.012</v>
      </c>
    </row>
    <row r="1485" spans="1:8">
      <c r="A1485" s="131" t="s">
        <v>3353</v>
      </c>
      <c r="B1485" s="132" t="s">
        <v>2005</v>
      </c>
      <c r="C1485" s="131" t="s">
        <v>13</v>
      </c>
      <c r="D1485" s="131" t="s">
        <v>86</v>
      </c>
      <c r="E1485" s="133">
        <v>112</v>
      </c>
      <c r="F1485" s="134">
        <v>1.1000000000000001</v>
      </c>
      <c r="G1485" s="134">
        <f t="shared" si="60"/>
        <v>123.20000000000002</v>
      </c>
    </row>
    <row r="1486" spans="1:8" ht="25.5">
      <c r="A1486" s="131" t="s">
        <v>3405</v>
      </c>
      <c r="B1486" s="132" t="s">
        <v>1653</v>
      </c>
      <c r="C1486" s="131" t="s">
        <v>13</v>
      </c>
      <c r="D1486" s="131" t="s">
        <v>1599</v>
      </c>
      <c r="E1486" s="133">
        <v>1.8</v>
      </c>
      <c r="F1486" s="134">
        <v>8.34</v>
      </c>
      <c r="G1486" s="134">
        <f t="shared" si="60"/>
        <v>15.012</v>
      </c>
    </row>
    <row r="1487" spans="1:8" ht="25.5">
      <c r="A1487" s="131" t="s">
        <v>3635</v>
      </c>
      <c r="B1487" s="132" t="s">
        <v>3636</v>
      </c>
      <c r="C1487" s="131" t="s">
        <v>13</v>
      </c>
      <c r="D1487" s="131" t="s">
        <v>14</v>
      </c>
      <c r="E1487" s="133">
        <v>4.3499999999999996</v>
      </c>
      <c r="F1487" s="134">
        <v>72.900000000000006</v>
      </c>
      <c r="G1487" s="134">
        <f t="shared" si="60"/>
        <v>317.11500000000001</v>
      </c>
    </row>
    <row r="1488" spans="1:8">
      <c r="A1488" s="131" t="s">
        <v>3637</v>
      </c>
      <c r="B1488" s="132" t="s">
        <v>3638</v>
      </c>
      <c r="C1488" s="131" t="s">
        <v>13</v>
      </c>
      <c r="D1488" s="131" t="s">
        <v>21</v>
      </c>
      <c r="E1488" s="133">
        <v>2.1</v>
      </c>
      <c r="F1488" s="134">
        <v>2.82</v>
      </c>
      <c r="G1488" s="134">
        <f t="shared" si="60"/>
        <v>5.9219999999999997</v>
      </c>
    </row>
    <row r="1489" spans="1:7" ht="25.5">
      <c r="A1489" s="131" t="s">
        <v>3408</v>
      </c>
      <c r="B1489" s="132" t="s">
        <v>1850</v>
      </c>
      <c r="C1489" s="131" t="s">
        <v>13</v>
      </c>
      <c r="D1489" s="131" t="s">
        <v>53</v>
      </c>
      <c r="E1489" s="133">
        <v>0.16</v>
      </c>
      <c r="F1489" s="134">
        <v>220</v>
      </c>
      <c r="G1489" s="134">
        <f t="shared" si="60"/>
        <v>35.200000000000003</v>
      </c>
    </row>
    <row r="1490" spans="1:7" ht="28.5">
      <c r="A1490" s="131" t="s">
        <v>3639</v>
      </c>
      <c r="B1490" s="132" t="s">
        <v>3640</v>
      </c>
      <c r="C1490" s="131" t="s">
        <v>3302</v>
      </c>
      <c r="D1490" s="131" t="s">
        <v>53</v>
      </c>
      <c r="E1490" s="133">
        <v>0.38</v>
      </c>
      <c r="F1490" s="134">
        <v>151.05000000000001</v>
      </c>
      <c r="G1490" s="134">
        <f t="shared" si="60"/>
        <v>57.399000000000008</v>
      </c>
    </row>
    <row r="1491" spans="1:7" ht="25.5">
      <c r="A1491" s="131" t="s">
        <v>3641</v>
      </c>
      <c r="B1491" s="132" t="s">
        <v>1661</v>
      </c>
      <c r="C1491" s="131" t="s">
        <v>13</v>
      </c>
      <c r="D1491" s="131" t="s">
        <v>86</v>
      </c>
      <c r="E1491" s="133">
        <v>0.45</v>
      </c>
      <c r="F1491" s="134">
        <v>22.23</v>
      </c>
      <c r="G1491" s="134">
        <f t="shared" si="60"/>
        <v>10.003500000000001</v>
      </c>
    </row>
    <row r="1492" spans="1:7" ht="38.25">
      <c r="A1492" s="131" t="s">
        <v>3642</v>
      </c>
      <c r="B1492" s="132" t="s">
        <v>3643</v>
      </c>
      <c r="C1492" s="131" t="s">
        <v>13</v>
      </c>
      <c r="D1492" s="131" t="s">
        <v>29</v>
      </c>
      <c r="E1492" s="133">
        <v>2.25</v>
      </c>
      <c r="F1492" s="134">
        <v>4.53</v>
      </c>
      <c r="G1492" s="134">
        <f t="shared" si="60"/>
        <v>10.192500000000001</v>
      </c>
    </row>
    <row r="1493" spans="1:7" ht="28.5">
      <c r="A1493" s="131" t="s">
        <v>3644</v>
      </c>
      <c r="B1493" s="132" t="s">
        <v>3645</v>
      </c>
      <c r="C1493" s="131" t="s">
        <v>3302</v>
      </c>
      <c r="D1493" s="131" t="s">
        <v>86</v>
      </c>
      <c r="E1493" s="133">
        <v>0.85</v>
      </c>
      <c r="F1493" s="134">
        <v>65.64</v>
      </c>
      <c r="G1493" s="134">
        <f t="shared" si="60"/>
        <v>55.793999999999997</v>
      </c>
    </row>
    <row r="1494" spans="1:7">
      <c r="A1494" s="131" t="s">
        <v>3646</v>
      </c>
      <c r="B1494" s="132" t="s">
        <v>3647</v>
      </c>
      <c r="C1494" s="131" t="s">
        <v>13</v>
      </c>
      <c r="D1494" s="131" t="s">
        <v>1599</v>
      </c>
      <c r="E1494" s="133">
        <v>1.1000000000000001</v>
      </c>
      <c r="F1494" s="134">
        <v>29.24</v>
      </c>
      <c r="G1494" s="134">
        <f t="shared" si="60"/>
        <v>32.164000000000001</v>
      </c>
    </row>
    <row r="1495" spans="1:7">
      <c r="A1495" s="131" t="s">
        <v>3646</v>
      </c>
      <c r="B1495" s="132" t="s">
        <v>3647</v>
      </c>
      <c r="C1495" s="131" t="s">
        <v>13</v>
      </c>
      <c r="D1495" s="131" t="s">
        <v>1599</v>
      </c>
      <c r="E1495" s="133">
        <v>0.85</v>
      </c>
      <c r="F1495" s="134">
        <v>29.24</v>
      </c>
      <c r="G1495" s="134">
        <f t="shared" si="60"/>
        <v>24.853999999999999</v>
      </c>
    </row>
    <row r="1496" spans="1:7" ht="25.5">
      <c r="A1496" s="131" t="s">
        <v>3648</v>
      </c>
      <c r="B1496" s="132" t="s">
        <v>3649</v>
      </c>
      <c r="C1496" s="131" t="s">
        <v>13</v>
      </c>
      <c r="D1496" s="131" t="s">
        <v>29</v>
      </c>
      <c r="E1496" s="133">
        <v>11</v>
      </c>
      <c r="F1496" s="134">
        <v>83.34</v>
      </c>
      <c r="G1496" s="134">
        <f t="shared" si="60"/>
        <v>916.74</v>
      </c>
    </row>
    <row r="1497" spans="1:7" ht="25.5">
      <c r="A1497" s="131" t="s">
        <v>3650</v>
      </c>
      <c r="B1497" s="132" t="s">
        <v>3651</v>
      </c>
      <c r="C1497" s="131" t="s">
        <v>13</v>
      </c>
      <c r="D1497" s="131" t="s">
        <v>29</v>
      </c>
      <c r="E1497" s="133">
        <v>10.5</v>
      </c>
      <c r="F1497" s="134">
        <v>95.7</v>
      </c>
      <c r="G1497" s="134">
        <f t="shared" si="60"/>
        <v>1004.85</v>
      </c>
    </row>
    <row r="1498" spans="1:7">
      <c r="A1498" s="127"/>
      <c r="B1498" s="128"/>
      <c r="C1498" s="127"/>
      <c r="D1498" s="129"/>
      <c r="E1498" s="355" t="s">
        <v>3142</v>
      </c>
      <c r="F1498" s="355"/>
      <c r="G1498" s="135">
        <f>SUM(G1480:G1497)</f>
        <v>3167.5855000000006</v>
      </c>
    </row>
    <row r="1499" spans="1:7" ht="30">
      <c r="A1499" s="359" t="s">
        <v>3143</v>
      </c>
      <c r="B1499" s="359"/>
      <c r="C1499" s="130" t="s">
        <v>4</v>
      </c>
      <c r="D1499" s="130" t="s">
        <v>3125</v>
      </c>
      <c r="E1499" s="130" t="s">
        <v>3126</v>
      </c>
      <c r="F1499" s="130" t="s">
        <v>3127</v>
      </c>
      <c r="G1499" s="130" t="s">
        <v>1455</v>
      </c>
    </row>
    <row r="1500" spans="1:7" ht="25.5">
      <c r="A1500" s="131" t="s">
        <v>3652</v>
      </c>
      <c r="B1500" s="132" t="s">
        <v>1665</v>
      </c>
      <c r="C1500" s="131" t="s">
        <v>13</v>
      </c>
      <c r="D1500" s="131" t="s">
        <v>1499</v>
      </c>
      <c r="E1500" s="133">
        <v>2.34</v>
      </c>
      <c r="F1500" s="134">
        <v>22.24</v>
      </c>
      <c r="G1500" s="134">
        <f>F1500*E1500</f>
        <v>52.041599999999995</v>
      </c>
    </row>
    <row r="1501" spans="1:7" ht="25.5">
      <c r="A1501" s="131" t="s">
        <v>3529</v>
      </c>
      <c r="B1501" s="132" t="s">
        <v>1523</v>
      </c>
      <c r="C1501" s="131" t="s">
        <v>13</v>
      </c>
      <c r="D1501" s="131" t="s">
        <v>1499</v>
      </c>
      <c r="E1501" s="133">
        <v>3.5095999999999998</v>
      </c>
      <c r="F1501" s="134">
        <v>22.16</v>
      </c>
      <c r="G1501" s="134">
        <f t="shared" ref="G1501:G1507" si="61">F1501*E1501</f>
        <v>77.772735999999995</v>
      </c>
    </row>
    <row r="1502" spans="1:7" ht="25.5">
      <c r="A1502" s="131" t="s">
        <v>3653</v>
      </c>
      <c r="B1502" s="132" t="s">
        <v>3654</v>
      </c>
      <c r="C1502" s="131" t="s">
        <v>13</v>
      </c>
      <c r="D1502" s="131" t="s">
        <v>1499</v>
      </c>
      <c r="E1502" s="133">
        <v>3.5095999999999998</v>
      </c>
      <c r="F1502" s="134">
        <v>23.94</v>
      </c>
      <c r="G1502" s="134">
        <f t="shared" si="61"/>
        <v>84.019824</v>
      </c>
    </row>
    <row r="1503" spans="1:7">
      <c r="A1503" s="131" t="s">
        <v>3655</v>
      </c>
      <c r="B1503" s="132" t="s">
        <v>1667</v>
      </c>
      <c r="C1503" s="131" t="s">
        <v>13</v>
      </c>
      <c r="D1503" s="131" t="s">
        <v>1499</v>
      </c>
      <c r="E1503" s="133">
        <v>2.34</v>
      </c>
      <c r="F1503" s="134">
        <v>27.05</v>
      </c>
      <c r="G1503" s="134">
        <f t="shared" si="61"/>
        <v>63.296999999999997</v>
      </c>
    </row>
    <row r="1504" spans="1:7" ht="25.5">
      <c r="A1504" s="131" t="s">
        <v>3338</v>
      </c>
      <c r="B1504" s="132" t="s">
        <v>1981</v>
      </c>
      <c r="C1504" s="131" t="s">
        <v>13</v>
      </c>
      <c r="D1504" s="131" t="s">
        <v>1499</v>
      </c>
      <c r="E1504" s="133">
        <v>5.5</v>
      </c>
      <c r="F1504" s="134">
        <v>27.12</v>
      </c>
      <c r="G1504" s="134">
        <f t="shared" si="61"/>
        <v>149.16</v>
      </c>
    </row>
    <row r="1505" spans="1:8" ht="25.5">
      <c r="A1505" s="131" t="s">
        <v>3312</v>
      </c>
      <c r="B1505" s="132" t="s">
        <v>1497</v>
      </c>
      <c r="C1505" s="131" t="s">
        <v>13</v>
      </c>
      <c r="D1505" s="131" t="s">
        <v>1499</v>
      </c>
      <c r="E1505" s="133">
        <v>3.5</v>
      </c>
      <c r="F1505" s="134">
        <v>26.91</v>
      </c>
      <c r="G1505" s="134">
        <f t="shared" si="61"/>
        <v>94.185000000000002</v>
      </c>
    </row>
    <row r="1506" spans="1:8">
      <c r="A1506" s="131" t="s">
        <v>3148</v>
      </c>
      <c r="B1506" s="132" t="s">
        <v>1629</v>
      </c>
      <c r="C1506" s="131" t="s">
        <v>13</v>
      </c>
      <c r="D1506" s="131" t="s">
        <v>1499</v>
      </c>
      <c r="E1506" s="133">
        <v>1.9105000000000001</v>
      </c>
      <c r="F1506" s="134">
        <v>27.26</v>
      </c>
      <c r="G1506" s="134">
        <f t="shared" si="61"/>
        <v>52.080230000000007</v>
      </c>
    </row>
    <row r="1507" spans="1:8">
      <c r="A1507" s="131" t="s">
        <v>3150</v>
      </c>
      <c r="B1507" s="132" t="s">
        <v>1501</v>
      </c>
      <c r="C1507" s="131" t="s">
        <v>13</v>
      </c>
      <c r="D1507" s="131" t="s">
        <v>1499</v>
      </c>
      <c r="E1507" s="133">
        <v>12.5</v>
      </c>
      <c r="F1507" s="134">
        <v>21.78</v>
      </c>
      <c r="G1507" s="134">
        <f t="shared" si="61"/>
        <v>272.25</v>
      </c>
    </row>
    <row r="1508" spans="1:8">
      <c r="A1508" s="127"/>
      <c r="B1508" s="128"/>
      <c r="C1508" s="127"/>
      <c r="D1508" s="129"/>
      <c r="E1508" s="355" t="s">
        <v>3152</v>
      </c>
      <c r="F1508" s="355"/>
      <c r="G1508" s="135">
        <f>G1507+G1506+G1505+G1504+G1503+G1502+G1501+G1500</f>
        <v>844.80639000000008</v>
      </c>
    </row>
    <row r="1509" spans="1:8" ht="30">
      <c r="A1509" s="359" t="s">
        <v>3153</v>
      </c>
      <c r="B1509" s="359"/>
      <c r="C1509" s="130" t="s">
        <v>4</v>
      </c>
      <c r="D1509" s="130" t="s">
        <v>3125</v>
      </c>
      <c r="E1509" s="130" t="s">
        <v>3126</v>
      </c>
      <c r="F1509" s="130" t="s">
        <v>3127</v>
      </c>
      <c r="G1509" s="130" t="s">
        <v>1455</v>
      </c>
    </row>
    <row r="1510" spans="1:8" ht="38.25">
      <c r="A1510" s="131" t="s">
        <v>3656</v>
      </c>
      <c r="B1510" s="132" t="s">
        <v>3657</v>
      </c>
      <c r="C1510" s="131" t="s">
        <v>13</v>
      </c>
      <c r="D1510" s="131" t="s">
        <v>1499</v>
      </c>
      <c r="E1510" s="133">
        <v>0.85</v>
      </c>
      <c r="F1510" s="134">
        <v>0.79</v>
      </c>
      <c r="G1510" s="134">
        <f>F1510*E1510</f>
        <v>0.67149999999999999</v>
      </c>
    </row>
    <row r="1511" spans="1:8">
      <c r="A1511" s="127"/>
      <c r="B1511" s="128"/>
      <c r="C1511" s="127"/>
      <c r="D1511" s="129"/>
      <c r="E1511" s="355" t="s">
        <v>3156</v>
      </c>
      <c r="F1511" s="355"/>
      <c r="G1511" s="135">
        <f>G1510</f>
        <v>0.67149999999999999</v>
      </c>
    </row>
    <row r="1512" spans="1:8">
      <c r="A1512" s="127"/>
      <c r="B1512" s="128"/>
      <c r="C1512" s="127"/>
      <c r="D1512" s="129"/>
      <c r="E1512" s="356" t="s">
        <v>3157</v>
      </c>
      <c r="F1512" s="356"/>
      <c r="G1512" s="136">
        <f>G1511+G1508+G1498</f>
        <v>4013.0633900000007</v>
      </c>
      <c r="H1512" s="137">
        <v>4013.06</v>
      </c>
    </row>
    <row r="1513" spans="1:8">
      <c r="A1513" s="127"/>
      <c r="B1513" s="128"/>
      <c r="C1513" s="357"/>
      <c r="D1513" s="357"/>
      <c r="E1513" s="129"/>
      <c r="F1513" s="129"/>
      <c r="G1513" s="129"/>
    </row>
    <row r="1514" spans="1:8">
      <c r="A1514" s="358" t="s">
        <v>3658</v>
      </c>
      <c r="B1514" s="358"/>
      <c r="C1514" s="358"/>
      <c r="D1514" s="358"/>
      <c r="E1514" s="358"/>
      <c r="F1514" s="358"/>
      <c r="G1514" s="358"/>
    </row>
    <row r="1515" spans="1:8" ht="30">
      <c r="A1515" s="359" t="s">
        <v>1505</v>
      </c>
      <c r="B1515" s="359"/>
      <c r="C1515" s="130" t="s">
        <v>4</v>
      </c>
      <c r="D1515" s="130" t="s">
        <v>3125</v>
      </c>
      <c r="E1515" s="130" t="s">
        <v>3126</v>
      </c>
      <c r="F1515" s="130" t="s">
        <v>3127</v>
      </c>
      <c r="G1515" s="130" t="s">
        <v>1455</v>
      </c>
    </row>
    <row r="1516" spans="1:8" ht="38.25">
      <c r="A1516" s="131" t="s">
        <v>3659</v>
      </c>
      <c r="B1516" s="132" t="s">
        <v>3660</v>
      </c>
      <c r="C1516" s="131" t="s">
        <v>13</v>
      </c>
      <c r="D1516" s="131" t="s">
        <v>14</v>
      </c>
      <c r="E1516" s="133">
        <v>1</v>
      </c>
      <c r="F1516" s="134">
        <v>724.52</v>
      </c>
      <c r="G1516" s="134">
        <f>F1516*E1516</f>
        <v>724.52</v>
      </c>
    </row>
    <row r="1517" spans="1:8">
      <c r="A1517" s="131" t="s">
        <v>3452</v>
      </c>
      <c r="B1517" s="132" t="s">
        <v>2500</v>
      </c>
      <c r="C1517" s="131" t="s">
        <v>13</v>
      </c>
      <c r="D1517" s="131" t="s">
        <v>86</v>
      </c>
      <c r="E1517" s="133">
        <v>0.38440000000000002</v>
      </c>
      <c r="F1517" s="134">
        <v>50.96</v>
      </c>
      <c r="G1517" s="134">
        <f t="shared" ref="G1517:G1518" si="62">F1517*E1517</f>
        <v>19.589024000000002</v>
      </c>
    </row>
    <row r="1518" spans="1:8">
      <c r="A1518" s="131" t="s">
        <v>3449</v>
      </c>
      <c r="B1518" s="132" t="s">
        <v>2488</v>
      </c>
      <c r="C1518" s="131" t="s">
        <v>13</v>
      </c>
      <c r="D1518" s="131" t="s">
        <v>86</v>
      </c>
      <c r="E1518" s="133">
        <v>1.54E-2</v>
      </c>
      <c r="F1518" s="134">
        <v>111.3</v>
      </c>
      <c r="G1518" s="134">
        <f t="shared" si="62"/>
        <v>1.7140200000000001</v>
      </c>
    </row>
    <row r="1519" spans="1:8">
      <c r="A1519" s="127"/>
      <c r="B1519" s="128"/>
      <c r="C1519" s="127"/>
      <c r="D1519" s="129"/>
      <c r="E1519" s="355" t="s">
        <v>3142</v>
      </c>
      <c r="F1519" s="355"/>
      <c r="G1519" s="135">
        <f>G1518+G1517+G1516</f>
        <v>745.82304399999998</v>
      </c>
    </row>
    <row r="1520" spans="1:8" ht="30">
      <c r="A1520" s="359" t="s">
        <v>3143</v>
      </c>
      <c r="B1520" s="359"/>
      <c r="C1520" s="130" t="s">
        <v>4</v>
      </c>
      <c r="D1520" s="130" t="s">
        <v>3125</v>
      </c>
      <c r="E1520" s="130" t="s">
        <v>3126</v>
      </c>
      <c r="F1520" s="130" t="s">
        <v>3127</v>
      </c>
      <c r="G1520" s="130" t="s">
        <v>1455</v>
      </c>
    </row>
    <row r="1521" spans="1:8" ht="25.5">
      <c r="A1521" s="131" t="s">
        <v>3365</v>
      </c>
      <c r="B1521" s="132" t="s">
        <v>1902</v>
      </c>
      <c r="C1521" s="131" t="s">
        <v>13</v>
      </c>
      <c r="D1521" s="131" t="s">
        <v>1499</v>
      </c>
      <c r="E1521" s="133">
        <v>1.9204000000000001</v>
      </c>
      <c r="F1521" s="134">
        <v>28</v>
      </c>
      <c r="G1521" s="134">
        <f>F1521*E1521</f>
        <v>53.7712</v>
      </c>
    </row>
    <row r="1522" spans="1:8">
      <c r="A1522" s="131" t="s">
        <v>3150</v>
      </c>
      <c r="B1522" s="132" t="s">
        <v>1501</v>
      </c>
      <c r="C1522" s="131" t="s">
        <v>13</v>
      </c>
      <c r="D1522" s="131" t="s">
        <v>1499</v>
      </c>
      <c r="E1522" s="133">
        <v>2</v>
      </c>
      <c r="F1522" s="134">
        <v>21.78</v>
      </c>
      <c r="G1522" s="134">
        <f>F1522*E1522</f>
        <v>43.56</v>
      </c>
    </row>
    <row r="1523" spans="1:8">
      <c r="A1523" s="127"/>
      <c r="B1523" s="128"/>
      <c r="C1523" s="127"/>
      <c r="D1523" s="129"/>
      <c r="E1523" s="355" t="s">
        <v>3152</v>
      </c>
      <c r="F1523" s="355"/>
      <c r="G1523" s="135">
        <f>G1522+G1521</f>
        <v>97.331199999999995</v>
      </c>
    </row>
    <row r="1524" spans="1:8">
      <c r="A1524" s="127"/>
      <c r="B1524" s="128"/>
      <c r="C1524" s="127"/>
      <c r="D1524" s="129"/>
      <c r="E1524" s="356" t="s">
        <v>3157</v>
      </c>
      <c r="F1524" s="356"/>
      <c r="G1524" s="136">
        <f>G1523+G1519</f>
        <v>843.15424399999995</v>
      </c>
      <c r="H1524">
        <v>843.15</v>
      </c>
    </row>
    <row r="1525" spans="1:8">
      <c r="A1525" s="127"/>
      <c r="B1525" s="128"/>
      <c r="C1525" s="357"/>
      <c r="D1525" s="357"/>
      <c r="E1525" s="129"/>
      <c r="F1525" s="129"/>
      <c r="G1525" s="129"/>
    </row>
    <row r="1526" spans="1:8">
      <c r="A1526" s="358" t="s">
        <v>3661</v>
      </c>
      <c r="B1526" s="358"/>
      <c r="C1526" s="358"/>
      <c r="D1526" s="358"/>
      <c r="E1526" s="358"/>
      <c r="F1526" s="358"/>
      <c r="G1526" s="358"/>
    </row>
    <row r="1527" spans="1:8" ht="30">
      <c r="A1527" s="359" t="s">
        <v>1505</v>
      </c>
      <c r="B1527" s="359"/>
      <c r="C1527" s="130" t="s">
        <v>4</v>
      </c>
      <c r="D1527" s="130" t="s">
        <v>3125</v>
      </c>
      <c r="E1527" s="130" t="s">
        <v>3126</v>
      </c>
      <c r="F1527" s="130" t="s">
        <v>3127</v>
      </c>
      <c r="G1527" s="130" t="s">
        <v>1455</v>
      </c>
    </row>
    <row r="1528" spans="1:8" ht="38.25">
      <c r="A1528" s="131" t="s">
        <v>3659</v>
      </c>
      <c r="B1528" s="132" t="s">
        <v>3660</v>
      </c>
      <c r="C1528" s="131" t="s">
        <v>13</v>
      </c>
      <c r="D1528" s="131" t="s">
        <v>14</v>
      </c>
      <c r="E1528" s="133">
        <v>1</v>
      </c>
      <c r="F1528" s="134">
        <v>724.52</v>
      </c>
      <c r="G1528" s="134">
        <f>F1528*E1528</f>
        <v>724.52</v>
      </c>
    </row>
    <row r="1529" spans="1:8">
      <c r="A1529" s="131" t="s">
        <v>3449</v>
      </c>
      <c r="B1529" s="132" t="s">
        <v>2488</v>
      </c>
      <c r="C1529" s="131" t="s">
        <v>13</v>
      </c>
      <c r="D1529" s="131" t="s">
        <v>86</v>
      </c>
      <c r="E1529" s="133">
        <v>1.54E-2</v>
      </c>
      <c r="F1529" s="134">
        <v>111.3</v>
      </c>
      <c r="G1529" s="134">
        <f>F1529*E1529</f>
        <v>1.7140200000000001</v>
      </c>
    </row>
    <row r="1530" spans="1:8">
      <c r="A1530" s="127"/>
      <c r="B1530" s="128"/>
      <c r="C1530" s="127"/>
      <c r="D1530" s="129"/>
      <c r="E1530" s="355" t="s">
        <v>3142</v>
      </c>
      <c r="F1530" s="355"/>
      <c r="G1530" s="135">
        <f>G1529+G1528</f>
        <v>726.23401999999999</v>
      </c>
    </row>
    <row r="1531" spans="1:8" ht="30">
      <c r="A1531" s="359" t="s">
        <v>3143</v>
      </c>
      <c r="B1531" s="359"/>
      <c r="C1531" s="130" t="s">
        <v>4</v>
      </c>
      <c r="D1531" s="130" t="s">
        <v>3125</v>
      </c>
      <c r="E1531" s="130" t="s">
        <v>3126</v>
      </c>
      <c r="F1531" s="130" t="s">
        <v>3127</v>
      </c>
      <c r="G1531" s="130" t="s">
        <v>1455</v>
      </c>
    </row>
    <row r="1532" spans="1:8" ht="25.5">
      <c r="A1532" s="131" t="s">
        <v>3365</v>
      </c>
      <c r="B1532" s="132" t="s">
        <v>1902</v>
      </c>
      <c r="C1532" s="131" t="s">
        <v>13</v>
      </c>
      <c r="D1532" s="131" t="s">
        <v>1499</v>
      </c>
      <c r="E1532" s="133">
        <v>0.5</v>
      </c>
      <c r="F1532" s="134">
        <v>28</v>
      </c>
      <c r="G1532" s="134">
        <f>F1532*E1532</f>
        <v>14</v>
      </c>
    </row>
    <row r="1533" spans="1:8">
      <c r="A1533" s="131" t="s">
        <v>3150</v>
      </c>
      <c r="B1533" s="132" t="s">
        <v>1501</v>
      </c>
      <c r="C1533" s="131" t="s">
        <v>13</v>
      </c>
      <c r="D1533" s="131" t="s">
        <v>1499</v>
      </c>
      <c r="E1533" s="133">
        <v>0.74950000000000006</v>
      </c>
      <c r="F1533" s="134">
        <v>21.78</v>
      </c>
      <c r="G1533" s="134">
        <f>F1533*E1533</f>
        <v>16.324110000000001</v>
      </c>
    </row>
    <row r="1534" spans="1:8">
      <c r="A1534" s="127"/>
      <c r="B1534" s="128"/>
      <c r="C1534" s="127"/>
      <c r="D1534" s="129"/>
      <c r="E1534" s="355" t="s">
        <v>3152</v>
      </c>
      <c r="F1534" s="355"/>
      <c r="G1534" s="135">
        <f>G1533+G1532</f>
        <v>30.324110000000001</v>
      </c>
    </row>
    <row r="1535" spans="1:8">
      <c r="A1535" s="127"/>
      <c r="B1535" s="128"/>
      <c r="C1535" s="127"/>
      <c r="D1535" s="129"/>
      <c r="E1535" s="356" t="s">
        <v>3157</v>
      </c>
      <c r="F1535" s="356"/>
      <c r="G1535" s="136">
        <f>G1534+G1530</f>
        <v>756.55813000000001</v>
      </c>
      <c r="H1535">
        <v>756.56</v>
      </c>
    </row>
    <row r="1536" spans="1:8">
      <c r="A1536" s="127"/>
      <c r="B1536" s="128"/>
      <c r="C1536" s="357"/>
      <c r="D1536" s="357"/>
      <c r="E1536" s="129"/>
      <c r="F1536" s="129"/>
      <c r="G1536" s="129"/>
    </row>
    <row r="1537" spans="1:8">
      <c r="A1537" s="358" t="s">
        <v>3662</v>
      </c>
      <c r="B1537" s="358"/>
      <c r="C1537" s="358"/>
      <c r="D1537" s="358"/>
      <c r="E1537" s="358"/>
      <c r="F1537" s="358"/>
      <c r="G1537" s="358"/>
    </row>
    <row r="1538" spans="1:8" ht="30">
      <c r="A1538" s="359" t="s">
        <v>1505</v>
      </c>
      <c r="B1538" s="359"/>
      <c r="C1538" s="130" t="s">
        <v>4</v>
      </c>
      <c r="D1538" s="130" t="s">
        <v>3125</v>
      </c>
      <c r="E1538" s="130" t="s">
        <v>3126</v>
      </c>
      <c r="F1538" s="130" t="s">
        <v>3127</v>
      </c>
      <c r="G1538" s="130" t="s">
        <v>1455</v>
      </c>
    </row>
    <row r="1539" spans="1:8" ht="25.5">
      <c r="A1539" s="131" t="s">
        <v>3663</v>
      </c>
      <c r="B1539" s="132" t="s">
        <v>3664</v>
      </c>
      <c r="C1539" s="131" t="s">
        <v>13</v>
      </c>
      <c r="D1539" s="131" t="s">
        <v>14</v>
      </c>
      <c r="E1539" s="133">
        <v>1</v>
      </c>
      <c r="F1539" s="134">
        <v>89.83</v>
      </c>
      <c r="G1539" s="134">
        <f>F1539*E1539</f>
        <v>89.83</v>
      </c>
    </row>
    <row r="1540" spans="1:8" ht="25.5">
      <c r="A1540" s="131" t="s">
        <v>3665</v>
      </c>
      <c r="B1540" s="132" t="s">
        <v>3666</v>
      </c>
      <c r="C1540" s="131" t="s">
        <v>13</v>
      </c>
      <c r="D1540" s="131" t="s">
        <v>14</v>
      </c>
      <c r="E1540" s="133">
        <v>1</v>
      </c>
      <c r="F1540" s="134">
        <v>54.86</v>
      </c>
      <c r="G1540" s="134">
        <f t="shared" ref="G1540:G1541" si="63">F1540*E1540</f>
        <v>54.86</v>
      </c>
    </row>
    <row r="1541" spans="1:8" ht="25.5">
      <c r="A1541" s="131" t="s">
        <v>3667</v>
      </c>
      <c r="B1541" s="132" t="s">
        <v>3668</v>
      </c>
      <c r="C1541" s="131" t="s">
        <v>13</v>
      </c>
      <c r="D1541" s="131" t="s">
        <v>86</v>
      </c>
      <c r="E1541" s="133">
        <v>0.56000000000000005</v>
      </c>
      <c r="F1541" s="134">
        <v>77.900000000000006</v>
      </c>
      <c r="G1541" s="134">
        <f t="shared" si="63"/>
        <v>43.624000000000009</v>
      </c>
    </row>
    <row r="1542" spans="1:8">
      <c r="A1542" s="127"/>
      <c r="B1542" s="128"/>
      <c r="C1542" s="127"/>
      <c r="D1542" s="129"/>
      <c r="E1542" s="355" t="s">
        <v>3142</v>
      </c>
      <c r="F1542" s="355"/>
      <c r="G1542" s="135">
        <f>G1541+G1540+G1539</f>
        <v>188.31400000000002</v>
      </c>
    </row>
    <row r="1543" spans="1:8" ht="30">
      <c r="A1543" s="359" t="s">
        <v>3143</v>
      </c>
      <c r="B1543" s="359"/>
      <c r="C1543" s="130" t="s">
        <v>4</v>
      </c>
      <c r="D1543" s="130" t="s">
        <v>3125</v>
      </c>
      <c r="E1543" s="130" t="s">
        <v>3126</v>
      </c>
      <c r="F1543" s="130" t="s">
        <v>3127</v>
      </c>
      <c r="G1543" s="130" t="s">
        <v>1455</v>
      </c>
    </row>
    <row r="1544" spans="1:8" ht="25.5">
      <c r="A1544" s="131" t="s">
        <v>3219</v>
      </c>
      <c r="B1544" s="132" t="s">
        <v>1933</v>
      </c>
      <c r="C1544" s="131" t="s">
        <v>13</v>
      </c>
      <c r="D1544" s="131" t="s">
        <v>1499</v>
      </c>
      <c r="E1544" s="133">
        <v>2.0949</v>
      </c>
      <c r="F1544" s="134">
        <v>25.84</v>
      </c>
      <c r="G1544" s="134">
        <f>F1544*E1544</f>
        <v>54.132216</v>
      </c>
    </row>
    <row r="1545" spans="1:8">
      <c r="A1545" s="127"/>
      <c r="B1545" s="128"/>
      <c r="C1545" s="127"/>
      <c r="D1545" s="129"/>
      <c r="E1545" s="355" t="s">
        <v>3152</v>
      </c>
      <c r="F1545" s="355"/>
      <c r="G1545" s="135">
        <f>G1544</f>
        <v>54.132216</v>
      </c>
    </row>
    <row r="1546" spans="1:8">
      <c r="A1546" s="127"/>
      <c r="B1546" s="128"/>
      <c r="C1546" s="127"/>
      <c r="D1546" s="129"/>
      <c r="E1546" s="356" t="s">
        <v>3157</v>
      </c>
      <c r="F1546" s="356"/>
      <c r="G1546" s="136">
        <f>G1545+G1542</f>
        <v>242.44621600000002</v>
      </c>
      <c r="H1546">
        <v>242.44</v>
      </c>
    </row>
    <row r="1547" spans="1:8">
      <c r="A1547" s="127"/>
      <c r="B1547" s="128"/>
      <c r="C1547" s="357"/>
      <c r="D1547" s="357"/>
      <c r="E1547" s="129"/>
      <c r="F1547" s="129"/>
      <c r="G1547" s="129"/>
    </row>
    <row r="1548" spans="1:8">
      <c r="A1548" s="358" t="s">
        <v>3669</v>
      </c>
      <c r="B1548" s="358"/>
      <c r="C1548" s="358"/>
      <c r="D1548" s="358"/>
      <c r="E1548" s="358"/>
      <c r="F1548" s="358"/>
      <c r="G1548" s="358"/>
    </row>
    <row r="1549" spans="1:8" ht="30">
      <c r="A1549" s="359" t="s">
        <v>1505</v>
      </c>
      <c r="B1549" s="359"/>
      <c r="C1549" s="130" t="s">
        <v>4</v>
      </c>
      <c r="D1549" s="130" t="s">
        <v>3125</v>
      </c>
      <c r="E1549" s="130" t="s">
        <v>3126</v>
      </c>
      <c r="F1549" s="130" t="s">
        <v>3127</v>
      </c>
      <c r="G1549" s="130" t="s">
        <v>1455</v>
      </c>
    </row>
    <row r="1550" spans="1:8" ht="25.5">
      <c r="A1550" s="131" t="s">
        <v>3670</v>
      </c>
      <c r="B1550" s="132" t="s">
        <v>2548</v>
      </c>
      <c r="C1550" s="131" t="s">
        <v>13</v>
      </c>
      <c r="D1550" s="131" t="s">
        <v>21</v>
      </c>
      <c r="E1550" s="133">
        <v>0.7</v>
      </c>
      <c r="F1550" s="134">
        <v>206.33</v>
      </c>
      <c r="G1550" s="134">
        <f>F1550*E1550</f>
        <v>144.43100000000001</v>
      </c>
    </row>
    <row r="1551" spans="1:8" ht="38.25">
      <c r="A1551" s="131" t="s">
        <v>3221</v>
      </c>
      <c r="B1551" s="132" t="s">
        <v>2969</v>
      </c>
      <c r="C1551" s="131" t="s">
        <v>13</v>
      </c>
      <c r="D1551" s="131" t="s">
        <v>21</v>
      </c>
      <c r="E1551" s="133">
        <v>2.1819999999999999</v>
      </c>
      <c r="F1551" s="134">
        <v>1.1000000000000001</v>
      </c>
      <c r="G1551" s="134">
        <f t="shared" ref="G1551:G1553" si="64">F1551*E1551</f>
        <v>2.4002000000000003</v>
      </c>
    </row>
    <row r="1552" spans="1:8" ht="25.5">
      <c r="A1552" s="131" t="s">
        <v>3524</v>
      </c>
      <c r="B1552" s="132" t="s">
        <v>2590</v>
      </c>
      <c r="C1552" s="131" t="s">
        <v>13</v>
      </c>
      <c r="D1552" s="131" t="s">
        <v>86</v>
      </c>
      <c r="E1552" s="133">
        <v>4.0000000000000001E-3</v>
      </c>
      <c r="F1552" s="134">
        <v>60.4</v>
      </c>
      <c r="G1552" s="134">
        <f t="shared" si="64"/>
        <v>0.24160000000000001</v>
      </c>
    </row>
    <row r="1553" spans="1:7" ht="25.5">
      <c r="A1553" s="131" t="s">
        <v>3317</v>
      </c>
      <c r="B1553" s="132" t="s">
        <v>1958</v>
      </c>
      <c r="C1553" s="131" t="s">
        <v>13</v>
      </c>
      <c r="D1553" s="131" t="s">
        <v>86</v>
      </c>
      <c r="E1553" s="133">
        <v>2E-3</v>
      </c>
      <c r="F1553" s="134">
        <v>60.54</v>
      </c>
      <c r="G1553" s="134">
        <f t="shared" si="64"/>
        <v>0.12108000000000001</v>
      </c>
    </row>
    <row r="1554" spans="1:7">
      <c r="A1554" s="127"/>
      <c r="B1554" s="128"/>
      <c r="C1554" s="127"/>
      <c r="D1554" s="129"/>
      <c r="E1554" s="355" t="s">
        <v>3142</v>
      </c>
      <c r="F1554" s="355"/>
      <c r="G1554" s="135">
        <f>G1553+G1551+G1550+G1552</f>
        <v>147.19388000000001</v>
      </c>
    </row>
    <row r="1555" spans="1:7" ht="30">
      <c r="A1555" s="359" t="s">
        <v>3143</v>
      </c>
      <c r="B1555" s="359"/>
      <c r="C1555" s="130" t="s">
        <v>4</v>
      </c>
      <c r="D1555" s="130" t="s">
        <v>3125</v>
      </c>
      <c r="E1555" s="130" t="s">
        <v>3126</v>
      </c>
      <c r="F1555" s="130" t="s">
        <v>3127</v>
      </c>
      <c r="G1555" s="130" t="s">
        <v>1455</v>
      </c>
    </row>
    <row r="1556" spans="1:7" ht="25.5">
      <c r="A1556" s="131" t="s">
        <v>3298</v>
      </c>
      <c r="B1556" s="132" t="s">
        <v>3299</v>
      </c>
      <c r="C1556" s="131" t="s">
        <v>13</v>
      </c>
      <c r="D1556" s="131" t="s">
        <v>1499</v>
      </c>
      <c r="E1556" s="133">
        <v>0.95</v>
      </c>
      <c r="F1556" s="134">
        <v>22.64</v>
      </c>
      <c r="G1556" s="134">
        <f>F1556*E1556</f>
        <v>21.507999999999999</v>
      </c>
    </row>
    <row r="1557" spans="1:7">
      <c r="A1557" s="131" t="s">
        <v>3260</v>
      </c>
      <c r="B1557" s="132" t="s">
        <v>3261</v>
      </c>
      <c r="C1557" s="131" t="s">
        <v>13</v>
      </c>
      <c r="D1557" s="131" t="s">
        <v>1499</v>
      </c>
      <c r="E1557" s="133">
        <v>1.1559999999999999</v>
      </c>
      <c r="F1557" s="134">
        <v>27.05</v>
      </c>
      <c r="G1557" s="134">
        <f>F1557*E1557</f>
        <v>31.2698</v>
      </c>
    </row>
    <row r="1558" spans="1:7">
      <c r="A1558" s="127"/>
      <c r="B1558" s="128"/>
      <c r="C1558" s="127"/>
      <c r="D1558" s="129"/>
      <c r="E1558" s="355" t="s">
        <v>3152</v>
      </c>
      <c r="F1558" s="355"/>
      <c r="G1558" s="135">
        <f>G1557+G1556</f>
        <v>52.777799999999999</v>
      </c>
    </row>
    <row r="1559" spans="1:7">
      <c r="A1559" s="127"/>
      <c r="B1559" s="128"/>
      <c r="C1559" s="127"/>
      <c r="D1559" s="129"/>
      <c r="E1559" s="356" t="s">
        <v>3157</v>
      </c>
      <c r="F1559" s="356"/>
      <c r="G1559" s="136">
        <f>G1558+G1554</f>
        <v>199.97167999999999</v>
      </c>
    </row>
    <row r="1560" spans="1:7">
      <c r="A1560" s="127"/>
      <c r="B1560" s="128"/>
      <c r="C1560" s="357"/>
      <c r="D1560" s="357"/>
      <c r="E1560" s="129"/>
      <c r="F1560" s="129"/>
      <c r="G1560" s="129"/>
    </row>
    <row r="1561" spans="1:7">
      <c r="A1561" s="358" t="s">
        <v>3671</v>
      </c>
      <c r="B1561" s="358"/>
      <c r="C1561" s="358"/>
      <c r="D1561" s="358"/>
      <c r="E1561" s="358"/>
      <c r="F1561" s="358"/>
      <c r="G1561" s="358"/>
    </row>
    <row r="1562" spans="1:7" ht="30">
      <c r="A1562" s="359" t="s">
        <v>1505</v>
      </c>
      <c r="B1562" s="359"/>
      <c r="C1562" s="130" t="s">
        <v>4</v>
      </c>
      <c r="D1562" s="130" t="s">
        <v>3125</v>
      </c>
      <c r="E1562" s="130" t="s">
        <v>3126</v>
      </c>
      <c r="F1562" s="130" t="s">
        <v>3127</v>
      </c>
      <c r="G1562" s="130" t="s">
        <v>1455</v>
      </c>
    </row>
    <row r="1563" spans="1:7">
      <c r="A1563" s="131" t="s">
        <v>3353</v>
      </c>
      <c r="B1563" s="132" t="s">
        <v>2005</v>
      </c>
      <c r="C1563" s="131" t="s">
        <v>13</v>
      </c>
      <c r="D1563" s="131" t="s">
        <v>86</v>
      </c>
      <c r="E1563" s="133">
        <v>18</v>
      </c>
      <c r="F1563" s="134">
        <v>1.1000000000000001</v>
      </c>
      <c r="G1563" s="134">
        <f>F1563*E1563</f>
        <v>19.8</v>
      </c>
    </row>
    <row r="1564" spans="1:7">
      <c r="A1564" s="127"/>
      <c r="B1564" s="128"/>
      <c r="C1564" s="127"/>
      <c r="D1564" s="129"/>
      <c r="E1564" s="355" t="s">
        <v>3142</v>
      </c>
      <c r="F1564" s="355"/>
      <c r="G1564" s="135">
        <f>G1563</f>
        <v>19.8</v>
      </c>
    </row>
    <row r="1565" spans="1:7" ht="30">
      <c r="A1565" s="359" t="s">
        <v>3143</v>
      </c>
      <c r="B1565" s="359"/>
      <c r="C1565" s="130" t="s">
        <v>4</v>
      </c>
      <c r="D1565" s="130" t="s">
        <v>3125</v>
      </c>
      <c r="E1565" s="130" t="s">
        <v>3126</v>
      </c>
      <c r="F1565" s="130" t="s">
        <v>3127</v>
      </c>
      <c r="G1565" s="130" t="s">
        <v>1455</v>
      </c>
    </row>
    <row r="1566" spans="1:7">
      <c r="A1566" s="131" t="s">
        <v>3148</v>
      </c>
      <c r="B1566" s="132" t="s">
        <v>1629</v>
      </c>
      <c r="C1566" s="131" t="s">
        <v>13</v>
      </c>
      <c r="D1566" s="131" t="s">
        <v>1499</v>
      </c>
      <c r="E1566" s="133">
        <v>1</v>
      </c>
      <c r="F1566" s="134">
        <v>27.26</v>
      </c>
      <c r="G1566" s="134">
        <f>F1566*E1566</f>
        <v>27.26</v>
      </c>
    </row>
    <row r="1567" spans="1:7">
      <c r="A1567" s="131" t="s">
        <v>3150</v>
      </c>
      <c r="B1567" s="132" t="s">
        <v>1501</v>
      </c>
      <c r="C1567" s="131" t="s">
        <v>13</v>
      </c>
      <c r="D1567" s="131" t="s">
        <v>1499</v>
      </c>
      <c r="E1567" s="133">
        <v>1.9990000000000001</v>
      </c>
      <c r="F1567" s="134">
        <v>21.78</v>
      </c>
      <c r="G1567" s="134">
        <f>F1567*E1567</f>
        <v>43.538220000000003</v>
      </c>
    </row>
    <row r="1568" spans="1:7">
      <c r="A1568" s="127"/>
      <c r="B1568" s="128"/>
      <c r="C1568" s="127"/>
      <c r="D1568" s="129"/>
      <c r="E1568" s="355" t="s">
        <v>3152</v>
      </c>
      <c r="F1568" s="355"/>
      <c r="G1568" s="135">
        <f>G1567+G1566</f>
        <v>70.798220000000001</v>
      </c>
    </row>
    <row r="1569" spans="1:8" ht="30">
      <c r="A1569" s="359" t="s">
        <v>3153</v>
      </c>
      <c r="B1569" s="359"/>
      <c r="C1569" s="130" t="s">
        <v>4</v>
      </c>
      <c r="D1569" s="130" t="s">
        <v>3125</v>
      </c>
      <c r="E1569" s="130" t="s">
        <v>3126</v>
      </c>
      <c r="F1569" s="130" t="s">
        <v>3127</v>
      </c>
      <c r="G1569" s="130" t="s">
        <v>1455</v>
      </c>
    </row>
    <row r="1570" spans="1:8" ht="51">
      <c r="A1570" s="131" t="s">
        <v>3672</v>
      </c>
      <c r="B1570" s="132" t="s">
        <v>3673</v>
      </c>
      <c r="C1570" s="131" t="s">
        <v>13</v>
      </c>
      <c r="D1570" s="131" t="s">
        <v>14</v>
      </c>
      <c r="E1570" s="133">
        <v>1.2</v>
      </c>
      <c r="F1570" s="134">
        <v>7.73</v>
      </c>
      <c r="G1570" s="134">
        <f>F1570*E1570</f>
        <v>9.2759999999999998</v>
      </c>
    </row>
    <row r="1571" spans="1:8" ht="38.25">
      <c r="A1571" s="131" t="s">
        <v>3674</v>
      </c>
      <c r="B1571" s="132" t="s">
        <v>3675</v>
      </c>
      <c r="C1571" s="131" t="s">
        <v>13</v>
      </c>
      <c r="D1571" s="131" t="s">
        <v>53</v>
      </c>
      <c r="E1571" s="133">
        <v>0.19</v>
      </c>
      <c r="F1571" s="134">
        <v>675.63</v>
      </c>
      <c r="G1571" s="134">
        <f t="shared" ref="G1571:G1574" si="65">F1571*E1571</f>
        <v>128.36969999999999</v>
      </c>
    </row>
    <row r="1572" spans="1:8" ht="25.5">
      <c r="A1572" s="131" t="s">
        <v>3676</v>
      </c>
      <c r="B1572" s="132" t="s">
        <v>1669</v>
      </c>
      <c r="C1572" s="131" t="s">
        <v>13</v>
      </c>
      <c r="D1572" s="131" t="s">
        <v>86</v>
      </c>
      <c r="E1572" s="133">
        <v>15.2</v>
      </c>
      <c r="F1572" s="134">
        <v>9.6199999999999992</v>
      </c>
      <c r="G1572" s="134">
        <f t="shared" si="65"/>
        <v>146.22399999999999</v>
      </c>
    </row>
    <row r="1573" spans="1:8" ht="51">
      <c r="A1573" s="131" t="s">
        <v>439</v>
      </c>
      <c r="B1573" s="132" t="s">
        <v>440</v>
      </c>
      <c r="C1573" s="131" t="s">
        <v>13</v>
      </c>
      <c r="D1573" s="131" t="s">
        <v>14</v>
      </c>
      <c r="E1573" s="133">
        <v>1.2</v>
      </c>
      <c r="F1573" s="134">
        <v>45.63</v>
      </c>
      <c r="G1573" s="134">
        <f t="shared" si="65"/>
        <v>54.756</v>
      </c>
    </row>
    <row r="1574" spans="1:8" ht="51">
      <c r="A1574" s="131" t="s">
        <v>152</v>
      </c>
      <c r="B1574" s="132" t="s">
        <v>153</v>
      </c>
      <c r="C1574" s="131" t="s">
        <v>13</v>
      </c>
      <c r="D1574" s="131" t="s">
        <v>14</v>
      </c>
      <c r="E1574" s="133">
        <v>1.9</v>
      </c>
      <c r="F1574" s="134">
        <v>96.49</v>
      </c>
      <c r="G1574" s="134">
        <f t="shared" si="65"/>
        <v>183.33099999999999</v>
      </c>
    </row>
    <row r="1575" spans="1:8">
      <c r="A1575" s="127"/>
      <c r="B1575" s="128"/>
      <c r="C1575" s="127"/>
      <c r="D1575" s="129"/>
      <c r="E1575" s="355" t="s">
        <v>3156</v>
      </c>
      <c r="F1575" s="355"/>
      <c r="G1575" s="135">
        <f>G1574+G1573+G1572+G1571+G1570</f>
        <v>521.95669999999996</v>
      </c>
    </row>
    <row r="1576" spans="1:8">
      <c r="A1576" s="127"/>
      <c r="B1576" s="128"/>
      <c r="C1576" s="127"/>
      <c r="D1576" s="129"/>
      <c r="E1576" s="356" t="s">
        <v>3157</v>
      </c>
      <c r="F1576" s="356"/>
      <c r="G1576" s="136">
        <f>G1575+G1568+G1564</f>
        <v>612.55491999999992</v>
      </c>
      <c r="H1576">
        <v>612.54999999999995</v>
      </c>
    </row>
    <row r="1577" spans="1:8">
      <c r="A1577" s="127"/>
      <c r="B1577" s="128"/>
      <c r="C1577" s="357"/>
      <c r="D1577" s="357"/>
      <c r="E1577" s="129"/>
      <c r="F1577" s="129"/>
      <c r="G1577" s="129"/>
    </row>
    <row r="1578" spans="1:8">
      <c r="A1578" s="358" t="s">
        <v>3677</v>
      </c>
      <c r="B1578" s="358"/>
      <c r="C1578" s="358"/>
      <c r="D1578" s="358"/>
      <c r="E1578" s="358"/>
      <c r="F1578" s="358"/>
      <c r="G1578" s="358"/>
    </row>
    <row r="1579" spans="1:8" ht="30">
      <c r="A1579" s="359" t="s">
        <v>1505</v>
      </c>
      <c r="B1579" s="359"/>
      <c r="C1579" s="130" t="s">
        <v>4</v>
      </c>
      <c r="D1579" s="130" t="s">
        <v>3125</v>
      </c>
      <c r="E1579" s="130" t="s">
        <v>3126</v>
      </c>
      <c r="F1579" s="130" t="s">
        <v>3127</v>
      </c>
      <c r="G1579" s="130" t="s">
        <v>1455</v>
      </c>
    </row>
    <row r="1580" spans="1:8" ht="28.5">
      <c r="A1580" s="131" t="s">
        <v>3678</v>
      </c>
      <c r="B1580" s="132" t="s">
        <v>3679</v>
      </c>
      <c r="C1580" s="131" t="s">
        <v>25</v>
      </c>
      <c r="D1580" s="131" t="s">
        <v>29</v>
      </c>
      <c r="E1580" s="133">
        <v>1.1000000000000001</v>
      </c>
      <c r="F1580" s="134">
        <v>15</v>
      </c>
      <c r="G1580" s="134">
        <v>16.5</v>
      </c>
    </row>
    <row r="1581" spans="1:8">
      <c r="A1581" s="127"/>
      <c r="B1581" s="128"/>
      <c r="C1581" s="127"/>
      <c r="D1581" s="129"/>
      <c r="E1581" s="355" t="s">
        <v>3142</v>
      </c>
      <c r="F1581" s="355"/>
      <c r="G1581" s="135">
        <v>16.5</v>
      </c>
    </row>
    <row r="1582" spans="1:8" ht="30">
      <c r="A1582" s="359" t="s">
        <v>3143</v>
      </c>
      <c r="B1582" s="359"/>
      <c r="C1582" s="130" t="s">
        <v>4</v>
      </c>
      <c r="D1582" s="130" t="s">
        <v>3125</v>
      </c>
      <c r="E1582" s="130" t="s">
        <v>3126</v>
      </c>
      <c r="F1582" s="130" t="s">
        <v>3127</v>
      </c>
      <c r="G1582" s="130" t="s">
        <v>1455</v>
      </c>
    </row>
    <row r="1583" spans="1:8">
      <c r="A1583" s="131" t="s">
        <v>3150</v>
      </c>
      <c r="B1583" s="132" t="s">
        <v>1501</v>
      </c>
      <c r="C1583" s="131" t="s">
        <v>13</v>
      </c>
      <c r="D1583" s="131" t="s">
        <v>1499</v>
      </c>
      <c r="E1583" s="133">
        <v>0.08</v>
      </c>
      <c r="F1583" s="134">
        <v>21.78</v>
      </c>
      <c r="G1583" s="134">
        <f>F1583*E1583</f>
        <v>1.7424000000000002</v>
      </c>
    </row>
    <row r="1584" spans="1:8">
      <c r="A1584" s="127"/>
      <c r="B1584" s="128"/>
      <c r="C1584" s="127"/>
      <c r="D1584" s="129"/>
      <c r="E1584" s="355" t="s">
        <v>3152</v>
      </c>
      <c r="F1584" s="355"/>
      <c r="G1584" s="135">
        <f>G1583</f>
        <v>1.7424000000000002</v>
      </c>
    </row>
    <row r="1585" spans="1:8">
      <c r="A1585" s="127"/>
      <c r="B1585" s="128"/>
      <c r="C1585" s="127"/>
      <c r="D1585" s="129"/>
      <c r="E1585" s="356" t="s">
        <v>3157</v>
      </c>
      <c r="F1585" s="356"/>
      <c r="G1585" s="136">
        <f>G1584+G1581</f>
        <v>18.2424</v>
      </c>
    </row>
    <row r="1589" spans="1:8">
      <c r="A1589" s="71" t="s">
        <v>3689</v>
      </c>
      <c r="B1589" s="71"/>
      <c r="C1589" s="71"/>
      <c r="D1589" s="71"/>
      <c r="E1589" s="125"/>
      <c r="F1589" s="125"/>
      <c r="G1589" s="125"/>
      <c r="H1589" s="125"/>
    </row>
    <row r="1590" spans="1:8">
      <c r="A1590" s="71"/>
      <c r="B1590" s="71"/>
      <c r="C1590" s="71"/>
      <c r="D1590" s="71"/>
      <c r="E1590" s="125"/>
      <c r="F1590" s="125"/>
      <c r="G1590" s="125"/>
      <c r="H1590" s="125"/>
    </row>
    <row r="1591" spans="1:8">
      <c r="A1591" s="122"/>
      <c r="B1591" s="122"/>
      <c r="C1591" s="122"/>
      <c r="D1591" s="122"/>
      <c r="E1591" s="125"/>
      <c r="F1591" s="125"/>
      <c r="G1591" s="125"/>
      <c r="H1591" s="125"/>
    </row>
    <row r="1592" spans="1:8">
      <c r="A1592" s="123"/>
      <c r="B1592" s="123"/>
      <c r="C1592" s="123"/>
      <c r="D1592" s="123"/>
      <c r="E1592" s="125"/>
      <c r="F1592" s="125"/>
      <c r="G1592" s="125"/>
      <c r="H1592" s="125"/>
    </row>
    <row r="1593" spans="1:8">
      <c r="A1593" s="123"/>
      <c r="B1593" s="123"/>
      <c r="C1593" s="123"/>
      <c r="D1593" s="123"/>
      <c r="E1593" s="125"/>
      <c r="F1593" s="125"/>
      <c r="G1593" s="125"/>
      <c r="H1593" s="125"/>
    </row>
    <row r="1594" spans="1:8">
      <c r="A1594" s="123"/>
      <c r="B1594" s="123"/>
      <c r="C1594" s="123"/>
      <c r="D1594" s="123"/>
      <c r="E1594" s="125"/>
      <c r="F1594" s="125"/>
      <c r="G1594" s="125"/>
      <c r="H1594" s="125"/>
    </row>
    <row r="1595" spans="1:8">
      <c r="A1595" s="123"/>
      <c r="B1595" s="123"/>
      <c r="C1595" s="123"/>
      <c r="D1595" s="124"/>
      <c r="E1595" s="125"/>
      <c r="F1595" s="125"/>
      <c r="G1595" s="125"/>
      <c r="H1595" s="125"/>
    </row>
  </sheetData>
  <mergeCells count="951">
    <mergeCell ref="E26:F26"/>
    <mergeCell ref="A27:B27"/>
    <mergeCell ref="E29:F29"/>
    <mergeCell ref="E30:F30"/>
    <mergeCell ref="C31:D31"/>
    <mergeCell ref="A32:G32"/>
    <mergeCell ref="A4:G4"/>
    <mergeCell ref="C7:D7"/>
    <mergeCell ref="A10:G10"/>
    <mergeCell ref="A11:B11"/>
    <mergeCell ref="E20:F20"/>
    <mergeCell ref="A21:B21"/>
    <mergeCell ref="B8:F8"/>
    <mergeCell ref="E41:F41"/>
    <mergeCell ref="E42:F42"/>
    <mergeCell ref="C43:D43"/>
    <mergeCell ref="A44:G44"/>
    <mergeCell ref="A45:B45"/>
    <mergeCell ref="E47:F47"/>
    <mergeCell ref="A33:B33"/>
    <mergeCell ref="E35:F35"/>
    <mergeCell ref="E36:F36"/>
    <mergeCell ref="C37:D37"/>
    <mergeCell ref="A38:G38"/>
    <mergeCell ref="A39:B39"/>
    <mergeCell ref="C59:D59"/>
    <mergeCell ref="A60:G60"/>
    <mergeCell ref="A61:B61"/>
    <mergeCell ref="E67:F67"/>
    <mergeCell ref="A68:B68"/>
    <mergeCell ref="E71:F71"/>
    <mergeCell ref="E48:F48"/>
    <mergeCell ref="C49:D49"/>
    <mergeCell ref="A50:G50"/>
    <mergeCell ref="A51:B51"/>
    <mergeCell ref="E57:F57"/>
    <mergeCell ref="E58:F58"/>
    <mergeCell ref="C82:D82"/>
    <mergeCell ref="A83:G83"/>
    <mergeCell ref="A84:B84"/>
    <mergeCell ref="E89:F89"/>
    <mergeCell ref="E90:F90"/>
    <mergeCell ref="C91:D91"/>
    <mergeCell ref="E72:F72"/>
    <mergeCell ref="C73:D73"/>
    <mergeCell ref="A74:G74"/>
    <mergeCell ref="A75:B75"/>
    <mergeCell ref="E80:F80"/>
    <mergeCell ref="E81:F81"/>
    <mergeCell ref="A102:B102"/>
    <mergeCell ref="E107:F107"/>
    <mergeCell ref="E108:F108"/>
    <mergeCell ref="C109:D109"/>
    <mergeCell ref="A110:G110"/>
    <mergeCell ref="A111:B111"/>
    <mergeCell ref="A92:G92"/>
    <mergeCell ref="A93:B93"/>
    <mergeCell ref="E98:F98"/>
    <mergeCell ref="E99:F99"/>
    <mergeCell ref="C100:D100"/>
    <mergeCell ref="A101:G101"/>
    <mergeCell ref="E126:F126"/>
    <mergeCell ref="C127:D127"/>
    <mergeCell ref="A128:G128"/>
    <mergeCell ref="A129:B129"/>
    <mergeCell ref="E133:F133"/>
    <mergeCell ref="A134:B134"/>
    <mergeCell ref="E116:F116"/>
    <mergeCell ref="E117:F117"/>
    <mergeCell ref="C118:D118"/>
    <mergeCell ref="A119:G119"/>
    <mergeCell ref="A120:B120"/>
    <mergeCell ref="E125:F125"/>
    <mergeCell ref="A144:B144"/>
    <mergeCell ref="E147:F147"/>
    <mergeCell ref="E148:F148"/>
    <mergeCell ref="C149:D149"/>
    <mergeCell ref="A150:G150"/>
    <mergeCell ref="A151:B151"/>
    <mergeCell ref="E137:F137"/>
    <mergeCell ref="E138:F138"/>
    <mergeCell ref="C139:D139"/>
    <mergeCell ref="A140:G140"/>
    <mergeCell ref="A141:B141"/>
    <mergeCell ref="E143:F143"/>
    <mergeCell ref="A163:B163"/>
    <mergeCell ref="E168:F168"/>
    <mergeCell ref="A169:B169"/>
    <mergeCell ref="E172:F172"/>
    <mergeCell ref="E173:F173"/>
    <mergeCell ref="C174:D174"/>
    <mergeCell ref="E155:F155"/>
    <mergeCell ref="A156:B156"/>
    <mergeCell ref="E159:F159"/>
    <mergeCell ref="E160:F160"/>
    <mergeCell ref="C161:D161"/>
    <mergeCell ref="A162:G162"/>
    <mergeCell ref="C187:D187"/>
    <mergeCell ref="A188:G188"/>
    <mergeCell ref="A189:B189"/>
    <mergeCell ref="E194:F194"/>
    <mergeCell ref="A195:B195"/>
    <mergeCell ref="E198:F198"/>
    <mergeCell ref="A175:G175"/>
    <mergeCell ref="A176:B176"/>
    <mergeCell ref="E181:F181"/>
    <mergeCell ref="A182:B182"/>
    <mergeCell ref="E185:F185"/>
    <mergeCell ref="E186:F186"/>
    <mergeCell ref="E211:F211"/>
    <mergeCell ref="E212:F212"/>
    <mergeCell ref="C213:D213"/>
    <mergeCell ref="A214:G214"/>
    <mergeCell ref="A215:B215"/>
    <mergeCell ref="E219:F219"/>
    <mergeCell ref="E199:F199"/>
    <mergeCell ref="C200:D200"/>
    <mergeCell ref="A201:G201"/>
    <mergeCell ref="A202:B202"/>
    <mergeCell ref="E207:F207"/>
    <mergeCell ref="A208:B208"/>
    <mergeCell ref="E231:F231"/>
    <mergeCell ref="A232:B232"/>
    <mergeCell ref="E235:F235"/>
    <mergeCell ref="E236:F236"/>
    <mergeCell ref="C237:D237"/>
    <mergeCell ref="A238:G238"/>
    <mergeCell ref="A220:B220"/>
    <mergeCell ref="E223:F223"/>
    <mergeCell ref="E224:F224"/>
    <mergeCell ref="C225:D225"/>
    <mergeCell ref="A226:G226"/>
    <mergeCell ref="A227:B227"/>
    <mergeCell ref="A250:G250"/>
    <mergeCell ref="A251:B251"/>
    <mergeCell ref="E255:F255"/>
    <mergeCell ref="A256:B256"/>
    <mergeCell ref="E259:F259"/>
    <mergeCell ref="E260:F260"/>
    <mergeCell ref="A239:B239"/>
    <mergeCell ref="E243:F243"/>
    <mergeCell ref="A244:B244"/>
    <mergeCell ref="E247:F247"/>
    <mergeCell ref="E248:F248"/>
    <mergeCell ref="C249:D249"/>
    <mergeCell ref="E272:F272"/>
    <mergeCell ref="C273:D273"/>
    <mergeCell ref="A274:G274"/>
    <mergeCell ref="A275:B275"/>
    <mergeCell ref="E279:F279"/>
    <mergeCell ref="A280:B280"/>
    <mergeCell ref="C261:D261"/>
    <mergeCell ref="A262:G262"/>
    <mergeCell ref="A263:B263"/>
    <mergeCell ref="E267:F267"/>
    <mergeCell ref="A268:B268"/>
    <mergeCell ref="E271:F271"/>
    <mergeCell ref="A292:B292"/>
    <mergeCell ref="E295:F295"/>
    <mergeCell ref="E296:F296"/>
    <mergeCell ref="C297:D297"/>
    <mergeCell ref="A298:G298"/>
    <mergeCell ref="A299:B299"/>
    <mergeCell ref="E283:F283"/>
    <mergeCell ref="E284:F284"/>
    <mergeCell ref="C285:D285"/>
    <mergeCell ref="A286:G286"/>
    <mergeCell ref="A287:B287"/>
    <mergeCell ref="E291:F291"/>
    <mergeCell ref="A311:B311"/>
    <mergeCell ref="E315:F315"/>
    <mergeCell ref="A316:B316"/>
    <mergeCell ref="E319:F319"/>
    <mergeCell ref="E320:F320"/>
    <mergeCell ref="C321:D321"/>
    <mergeCell ref="E303:F303"/>
    <mergeCell ref="A304:B304"/>
    <mergeCell ref="E307:F307"/>
    <mergeCell ref="E308:F308"/>
    <mergeCell ref="C309:D309"/>
    <mergeCell ref="A310:G310"/>
    <mergeCell ref="C333:D333"/>
    <mergeCell ref="A334:G334"/>
    <mergeCell ref="A335:B335"/>
    <mergeCell ref="E339:F339"/>
    <mergeCell ref="A340:B340"/>
    <mergeCell ref="E343:F343"/>
    <mergeCell ref="A322:G322"/>
    <mergeCell ref="A323:B323"/>
    <mergeCell ref="E327:F327"/>
    <mergeCell ref="A328:B328"/>
    <mergeCell ref="E331:F331"/>
    <mergeCell ref="E332:F332"/>
    <mergeCell ref="E355:F355"/>
    <mergeCell ref="E356:F356"/>
    <mergeCell ref="C357:D357"/>
    <mergeCell ref="A358:G358"/>
    <mergeCell ref="A359:B359"/>
    <mergeCell ref="E363:F363"/>
    <mergeCell ref="E344:F344"/>
    <mergeCell ref="C345:D345"/>
    <mergeCell ref="A346:G346"/>
    <mergeCell ref="A347:B347"/>
    <mergeCell ref="E351:F351"/>
    <mergeCell ref="A352:B352"/>
    <mergeCell ref="E375:F375"/>
    <mergeCell ref="A376:B376"/>
    <mergeCell ref="E379:F379"/>
    <mergeCell ref="E380:F380"/>
    <mergeCell ref="C381:D381"/>
    <mergeCell ref="A382:G382"/>
    <mergeCell ref="A364:B364"/>
    <mergeCell ref="E367:F367"/>
    <mergeCell ref="E368:F368"/>
    <mergeCell ref="C369:D369"/>
    <mergeCell ref="A370:G370"/>
    <mergeCell ref="A371:B371"/>
    <mergeCell ref="A393:G393"/>
    <mergeCell ref="A394:B394"/>
    <mergeCell ref="E396:F396"/>
    <mergeCell ref="E397:F397"/>
    <mergeCell ref="C398:D398"/>
    <mergeCell ref="A399:G399"/>
    <mergeCell ref="A383:B383"/>
    <mergeCell ref="E386:F386"/>
    <mergeCell ref="A387:B387"/>
    <mergeCell ref="E390:F390"/>
    <mergeCell ref="E391:F391"/>
    <mergeCell ref="C392:D392"/>
    <mergeCell ref="A412:B412"/>
    <mergeCell ref="E415:F415"/>
    <mergeCell ref="A416:B416"/>
    <mergeCell ref="E419:F419"/>
    <mergeCell ref="E420:F420"/>
    <mergeCell ref="C421:D421"/>
    <mergeCell ref="A400:B400"/>
    <mergeCell ref="E402:F402"/>
    <mergeCell ref="A403:B403"/>
    <mergeCell ref="E408:F408"/>
    <mergeCell ref="A409:B409"/>
    <mergeCell ref="E411:F411"/>
    <mergeCell ref="E434:F434"/>
    <mergeCell ref="A435:B435"/>
    <mergeCell ref="E438:F438"/>
    <mergeCell ref="A439:B439"/>
    <mergeCell ref="E442:F442"/>
    <mergeCell ref="E443:F443"/>
    <mergeCell ref="A422:G422"/>
    <mergeCell ref="A423:B423"/>
    <mergeCell ref="E425:F425"/>
    <mergeCell ref="A426:B426"/>
    <mergeCell ref="E431:F431"/>
    <mergeCell ref="A432:B432"/>
    <mergeCell ref="A454:B454"/>
    <mergeCell ref="E456:F456"/>
    <mergeCell ref="A457:B457"/>
    <mergeCell ref="E460:F460"/>
    <mergeCell ref="A461:B461"/>
    <mergeCell ref="E464:F464"/>
    <mergeCell ref="C444:D444"/>
    <mergeCell ref="A445:G445"/>
    <mergeCell ref="A446:B446"/>
    <mergeCell ref="E448:F448"/>
    <mergeCell ref="A449:B449"/>
    <mergeCell ref="E453:F453"/>
    <mergeCell ref="E474:F474"/>
    <mergeCell ref="E475:F475"/>
    <mergeCell ref="C476:D476"/>
    <mergeCell ref="A477:G477"/>
    <mergeCell ref="A478:B478"/>
    <mergeCell ref="E480:F480"/>
    <mergeCell ref="E465:F465"/>
    <mergeCell ref="C466:D466"/>
    <mergeCell ref="A467:G467"/>
    <mergeCell ref="A468:B468"/>
    <mergeCell ref="E471:F471"/>
    <mergeCell ref="A472:B472"/>
    <mergeCell ref="E490:F490"/>
    <mergeCell ref="A491:B491"/>
    <mergeCell ref="E494:F494"/>
    <mergeCell ref="E495:F495"/>
    <mergeCell ref="C496:D496"/>
    <mergeCell ref="A497:G497"/>
    <mergeCell ref="A481:B481"/>
    <mergeCell ref="E484:F484"/>
    <mergeCell ref="E485:F485"/>
    <mergeCell ref="C486:D486"/>
    <mergeCell ref="A487:G487"/>
    <mergeCell ref="A488:B488"/>
    <mergeCell ref="A507:G507"/>
    <mergeCell ref="A508:B508"/>
    <mergeCell ref="E511:F511"/>
    <mergeCell ref="A512:B512"/>
    <mergeCell ref="E515:F515"/>
    <mergeCell ref="E516:F516"/>
    <mergeCell ref="A498:B498"/>
    <mergeCell ref="E500:F500"/>
    <mergeCell ref="A501:B501"/>
    <mergeCell ref="E504:F504"/>
    <mergeCell ref="E505:F505"/>
    <mergeCell ref="C506:D506"/>
    <mergeCell ref="A530:B530"/>
    <mergeCell ref="E533:F533"/>
    <mergeCell ref="E534:F534"/>
    <mergeCell ref="C535:D535"/>
    <mergeCell ref="A536:G536"/>
    <mergeCell ref="A537:B537"/>
    <mergeCell ref="C517:D517"/>
    <mergeCell ref="A518:G518"/>
    <mergeCell ref="A519:B519"/>
    <mergeCell ref="E522:F522"/>
    <mergeCell ref="A523:B523"/>
    <mergeCell ref="E529:F529"/>
    <mergeCell ref="C553:D553"/>
    <mergeCell ref="A554:G554"/>
    <mergeCell ref="A555:B555"/>
    <mergeCell ref="E558:F558"/>
    <mergeCell ref="A559:B559"/>
    <mergeCell ref="E565:F565"/>
    <mergeCell ref="E540:F540"/>
    <mergeCell ref="A541:B541"/>
    <mergeCell ref="E547:F547"/>
    <mergeCell ref="A548:B548"/>
    <mergeCell ref="E551:F551"/>
    <mergeCell ref="E552:F552"/>
    <mergeCell ref="E576:F576"/>
    <mergeCell ref="A577:B577"/>
    <mergeCell ref="E583:F583"/>
    <mergeCell ref="A584:B584"/>
    <mergeCell ref="E587:F587"/>
    <mergeCell ref="E588:F588"/>
    <mergeCell ref="A566:B566"/>
    <mergeCell ref="E569:F569"/>
    <mergeCell ref="E570:F570"/>
    <mergeCell ref="C571:D571"/>
    <mergeCell ref="A572:G572"/>
    <mergeCell ref="A573:B573"/>
    <mergeCell ref="E598:F598"/>
    <mergeCell ref="C599:D599"/>
    <mergeCell ref="A600:G600"/>
    <mergeCell ref="A601:B601"/>
    <mergeCell ref="E603:F603"/>
    <mergeCell ref="A604:B604"/>
    <mergeCell ref="C589:D589"/>
    <mergeCell ref="A590:G590"/>
    <mergeCell ref="A591:B591"/>
    <mergeCell ref="E593:F593"/>
    <mergeCell ref="A594:B594"/>
    <mergeCell ref="E597:F597"/>
    <mergeCell ref="A616:B616"/>
    <mergeCell ref="E619:F619"/>
    <mergeCell ref="E620:F620"/>
    <mergeCell ref="C621:D621"/>
    <mergeCell ref="A622:G622"/>
    <mergeCell ref="A623:B623"/>
    <mergeCell ref="E607:F607"/>
    <mergeCell ref="E608:F608"/>
    <mergeCell ref="C609:D609"/>
    <mergeCell ref="A610:G610"/>
    <mergeCell ref="A611:B611"/>
    <mergeCell ref="E615:F615"/>
    <mergeCell ref="A635:B635"/>
    <mergeCell ref="E639:F639"/>
    <mergeCell ref="A640:B640"/>
    <mergeCell ref="E643:F643"/>
    <mergeCell ref="E644:F644"/>
    <mergeCell ref="C645:D645"/>
    <mergeCell ref="E627:F627"/>
    <mergeCell ref="A628:B628"/>
    <mergeCell ref="E631:F631"/>
    <mergeCell ref="E632:F632"/>
    <mergeCell ref="C633:D633"/>
    <mergeCell ref="A634:G634"/>
    <mergeCell ref="C657:D657"/>
    <mergeCell ref="A658:G658"/>
    <mergeCell ref="A659:B659"/>
    <mergeCell ref="E662:F662"/>
    <mergeCell ref="A663:B663"/>
    <mergeCell ref="E666:F666"/>
    <mergeCell ref="A646:G646"/>
    <mergeCell ref="A647:B647"/>
    <mergeCell ref="E651:F651"/>
    <mergeCell ref="A652:B652"/>
    <mergeCell ref="E655:F655"/>
    <mergeCell ref="E656:F656"/>
    <mergeCell ref="E676:F676"/>
    <mergeCell ref="E677:F677"/>
    <mergeCell ref="C678:D678"/>
    <mergeCell ref="A679:G679"/>
    <mergeCell ref="A680:B680"/>
    <mergeCell ref="E683:F683"/>
    <mergeCell ref="E667:F667"/>
    <mergeCell ref="C668:D668"/>
    <mergeCell ref="A669:G669"/>
    <mergeCell ref="A670:B670"/>
    <mergeCell ref="E672:F672"/>
    <mergeCell ref="A673:B673"/>
    <mergeCell ref="A693:G693"/>
    <mergeCell ref="A694:B694"/>
    <mergeCell ref="E697:F697"/>
    <mergeCell ref="A698:B698"/>
    <mergeCell ref="E701:F701"/>
    <mergeCell ref="E702:F702"/>
    <mergeCell ref="A684:B684"/>
    <mergeCell ref="E687:F687"/>
    <mergeCell ref="A688:B688"/>
    <mergeCell ref="E690:F690"/>
    <mergeCell ref="E691:F691"/>
    <mergeCell ref="C692:D692"/>
    <mergeCell ref="E712:F712"/>
    <mergeCell ref="C713:D713"/>
    <mergeCell ref="A714:G714"/>
    <mergeCell ref="A715:B715"/>
    <mergeCell ref="E718:F718"/>
    <mergeCell ref="A719:B719"/>
    <mergeCell ref="C703:D703"/>
    <mergeCell ref="A704:G704"/>
    <mergeCell ref="A705:B705"/>
    <mergeCell ref="E708:F708"/>
    <mergeCell ref="A709:B709"/>
    <mergeCell ref="E711:F711"/>
    <mergeCell ref="A730:B730"/>
    <mergeCell ref="E733:F733"/>
    <mergeCell ref="E734:F734"/>
    <mergeCell ref="C735:D735"/>
    <mergeCell ref="A736:G736"/>
    <mergeCell ref="A737:B737"/>
    <mergeCell ref="E722:F722"/>
    <mergeCell ref="E723:F723"/>
    <mergeCell ref="C724:D724"/>
    <mergeCell ref="A725:G725"/>
    <mergeCell ref="A726:B726"/>
    <mergeCell ref="E729:F729"/>
    <mergeCell ref="A748:B748"/>
    <mergeCell ref="E750:F750"/>
    <mergeCell ref="A751:B751"/>
    <mergeCell ref="E753:F753"/>
    <mergeCell ref="A754:B754"/>
    <mergeCell ref="E756:F756"/>
    <mergeCell ref="E740:F740"/>
    <mergeCell ref="A741:B741"/>
    <mergeCell ref="E744:F744"/>
    <mergeCell ref="E745:F745"/>
    <mergeCell ref="C746:D746"/>
    <mergeCell ref="A747:G747"/>
    <mergeCell ref="E766:F766"/>
    <mergeCell ref="E767:F767"/>
    <mergeCell ref="C768:D768"/>
    <mergeCell ref="A769:G769"/>
    <mergeCell ref="A770:B770"/>
    <mergeCell ref="E773:F773"/>
    <mergeCell ref="E757:F757"/>
    <mergeCell ref="C758:D758"/>
    <mergeCell ref="A759:G759"/>
    <mergeCell ref="A760:B760"/>
    <mergeCell ref="E762:F762"/>
    <mergeCell ref="A763:B763"/>
    <mergeCell ref="E785:F785"/>
    <mergeCell ref="A786:B786"/>
    <mergeCell ref="E789:F789"/>
    <mergeCell ref="E790:F790"/>
    <mergeCell ref="C791:D791"/>
    <mergeCell ref="A792:G792"/>
    <mergeCell ref="A774:B774"/>
    <mergeCell ref="E776:F776"/>
    <mergeCell ref="E777:F777"/>
    <mergeCell ref="C778:D778"/>
    <mergeCell ref="A779:G779"/>
    <mergeCell ref="A780:B780"/>
    <mergeCell ref="A805:G805"/>
    <mergeCell ref="A806:B806"/>
    <mergeCell ref="E811:F811"/>
    <mergeCell ref="A812:B812"/>
    <mergeCell ref="E815:F815"/>
    <mergeCell ref="E816:F816"/>
    <mergeCell ref="A793:B793"/>
    <mergeCell ref="E798:F798"/>
    <mergeCell ref="A799:B799"/>
    <mergeCell ref="E802:F802"/>
    <mergeCell ref="E803:F803"/>
    <mergeCell ref="C804:D804"/>
    <mergeCell ref="E829:F829"/>
    <mergeCell ref="C830:D830"/>
    <mergeCell ref="A831:G831"/>
    <mergeCell ref="A832:B832"/>
    <mergeCell ref="E848:F848"/>
    <mergeCell ref="A849:B849"/>
    <mergeCell ref="C817:D817"/>
    <mergeCell ref="A818:G818"/>
    <mergeCell ref="A819:B819"/>
    <mergeCell ref="E824:F824"/>
    <mergeCell ref="A825:B825"/>
    <mergeCell ref="E828:F828"/>
    <mergeCell ref="A862:B862"/>
    <mergeCell ref="E865:F865"/>
    <mergeCell ref="E866:F866"/>
    <mergeCell ref="C867:D867"/>
    <mergeCell ref="A868:G868"/>
    <mergeCell ref="A869:B869"/>
    <mergeCell ref="E853:F853"/>
    <mergeCell ref="E854:F854"/>
    <mergeCell ref="C855:D855"/>
    <mergeCell ref="A856:G856"/>
    <mergeCell ref="A857:B857"/>
    <mergeCell ref="E861:F861"/>
    <mergeCell ref="A881:B881"/>
    <mergeCell ref="E886:F886"/>
    <mergeCell ref="A887:B887"/>
    <mergeCell ref="E890:F890"/>
    <mergeCell ref="E891:F891"/>
    <mergeCell ref="C892:D892"/>
    <mergeCell ref="E873:F873"/>
    <mergeCell ref="A874:B874"/>
    <mergeCell ref="E877:F877"/>
    <mergeCell ref="E878:F878"/>
    <mergeCell ref="C879:D879"/>
    <mergeCell ref="A880:G880"/>
    <mergeCell ref="C905:D905"/>
    <mergeCell ref="A906:G906"/>
    <mergeCell ref="A907:B907"/>
    <mergeCell ref="E912:F912"/>
    <mergeCell ref="A913:B913"/>
    <mergeCell ref="E916:F916"/>
    <mergeCell ref="A893:G893"/>
    <mergeCell ref="A894:B894"/>
    <mergeCell ref="E899:F899"/>
    <mergeCell ref="A900:B900"/>
    <mergeCell ref="E903:F903"/>
    <mergeCell ref="E904:F904"/>
    <mergeCell ref="E927:F927"/>
    <mergeCell ref="A928:B928"/>
    <mergeCell ref="E931:F931"/>
    <mergeCell ref="E932:F932"/>
    <mergeCell ref="C933:D933"/>
    <mergeCell ref="A934:G934"/>
    <mergeCell ref="A917:B917"/>
    <mergeCell ref="E919:F919"/>
    <mergeCell ref="E920:F920"/>
    <mergeCell ref="C921:D921"/>
    <mergeCell ref="A922:G922"/>
    <mergeCell ref="A923:B923"/>
    <mergeCell ref="A945:G945"/>
    <mergeCell ref="A946:B946"/>
    <mergeCell ref="E949:F949"/>
    <mergeCell ref="A950:B950"/>
    <mergeCell ref="E953:F953"/>
    <mergeCell ref="E954:F954"/>
    <mergeCell ref="A935:B935"/>
    <mergeCell ref="E938:F938"/>
    <mergeCell ref="A939:B939"/>
    <mergeCell ref="E942:F942"/>
    <mergeCell ref="E943:F943"/>
    <mergeCell ref="C944:D944"/>
    <mergeCell ref="A963:B963"/>
    <mergeCell ref="E965:F965"/>
    <mergeCell ref="E966:F966"/>
    <mergeCell ref="C967:D967"/>
    <mergeCell ref="A968:G968"/>
    <mergeCell ref="A969:B969"/>
    <mergeCell ref="C955:D955"/>
    <mergeCell ref="A956:G956"/>
    <mergeCell ref="A957:B957"/>
    <mergeCell ref="E959:F959"/>
    <mergeCell ref="A960:B960"/>
    <mergeCell ref="E962:F962"/>
    <mergeCell ref="A980:B980"/>
    <mergeCell ref="E982:F982"/>
    <mergeCell ref="A983:B983"/>
    <mergeCell ref="E985:F985"/>
    <mergeCell ref="A986:B986"/>
    <mergeCell ref="E988:F988"/>
    <mergeCell ref="E972:F972"/>
    <mergeCell ref="A973:B973"/>
    <mergeCell ref="E976:F976"/>
    <mergeCell ref="E977:F977"/>
    <mergeCell ref="C978:D978"/>
    <mergeCell ref="A979:G979"/>
    <mergeCell ref="E999:F999"/>
    <mergeCell ref="E1000:F1000"/>
    <mergeCell ref="C1001:D1001"/>
    <mergeCell ref="A1002:G1002"/>
    <mergeCell ref="A1003:B1003"/>
    <mergeCell ref="E1006:F1006"/>
    <mergeCell ref="E989:F989"/>
    <mergeCell ref="C990:D990"/>
    <mergeCell ref="A991:G991"/>
    <mergeCell ref="A992:B992"/>
    <mergeCell ref="E995:F995"/>
    <mergeCell ref="A996:B996"/>
    <mergeCell ref="E1016:F1016"/>
    <mergeCell ref="A1017:B1017"/>
    <mergeCell ref="E1020:F1020"/>
    <mergeCell ref="E1021:F1021"/>
    <mergeCell ref="C1022:D1022"/>
    <mergeCell ref="A1023:G1023"/>
    <mergeCell ref="A1007:B1007"/>
    <mergeCell ref="E1010:F1010"/>
    <mergeCell ref="E1011:F1011"/>
    <mergeCell ref="C1012:D1012"/>
    <mergeCell ref="A1013:G1013"/>
    <mergeCell ref="A1014:B1014"/>
    <mergeCell ref="E1033:F1033"/>
    <mergeCell ref="A1034:B1034"/>
    <mergeCell ref="E1036:F1036"/>
    <mergeCell ref="A1037:B1037"/>
    <mergeCell ref="E1039:F1039"/>
    <mergeCell ref="E1040:F1040"/>
    <mergeCell ref="A1024:B1024"/>
    <mergeCell ref="E1026:F1026"/>
    <mergeCell ref="E1027:F1027"/>
    <mergeCell ref="C1028:D1028"/>
    <mergeCell ref="A1029:G1029"/>
    <mergeCell ref="A1030:B1030"/>
    <mergeCell ref="E1050:F1050"/>
    <mergeCell ref="C1051:D1051"/>
    <mergeCell ref="A1052:G1052"/>
    <mergeCell ref="A1053:B1053"/>
    <mergeCell ref="E1055:F1055"/>
    <mergeCell ref="A1056:B1056"/>
    <mergeCell ref="C1041:D1041"/>
    <mergeCell ref="A1042:G1042"/>
    <mergeCell ref="A1043:B1043"/>
    <mergeCell ref="E1046:F1046"/>
    <mergeCell ref="A1047:B1047"/>
    <mergeCell ref="E1049:F1049"/>
    <mergeCell ref="A1069:B1069"/>
    <mergeCell ref="E1072:F1072"/>
    <mergeCell ref="A1073:B1073"/>
    <mergeCell ref="E1075:F1075"/>
    <mergeCell ref="E1076:F1076"/>
    <mergeCell ref="C1077:D1077"/>
    <mergeCell ref="E1059:F1059"/>
    <mergeCell ref="E1060:F1060"/>
    <mergeCell ref="C1061:D1061"/>
    <mergeCell ref="A1062:G1062"/>
    <mergeCell ref="A1063:B1063"/>
    <mergeCell ref="E1068:F1068"/>
    <mergeCell ref="C1087:D1087"/>
    <mergeCell ref="A1088:G1088"/>
    <mergeCell ref="A1089:B1089"/>
    <mergeCell ref="E1092:F1092"/>
    <mergeCell ref="A1093:B1093"/>
    <mergeCell ref="E1096:F1096"/>
    <mergeCell ref="A1078:G1078"/>
    <mergeCell ref="A1079:B1079"/>
    <mergeCell ref="E1081:F1081"/>
    <mergeCell ref="A1082:B1082"/>
    <mergeCell ref="E1085:F1085"/>
    <mergeCell ref="E1086:F1086"/>
    <mergeCell ref="E1107:F1107"/>
    <mergeCell ref="E1108:F1108"/>
    <mergeCell ref="C1109:D1109"/>
    <mergeCell ref="A1110:G1110"/>
    <mergeCell ref="A1111:B1111"/>
    <mergeCell ref="E1115:F1115"/>
    <mergeCell ref="E1097:F1097"/>
    <mergeCell ref="C1098:D1098"/>
    <mergeCell ref="A1099:G1099"/>
    <mergeCell ref="A1100:B1100"/>
    <mergeCell ref="E1103:F1103"/>
    <mergeCell ref="A1104:B1104"/>
    <mergeCell ref="E1125:F1125"/>
    <mergeCell ref="A1126:B1126"/>
    <mergeCell ref="E1130:F1130"/>
    <mergeCell ref="A1131:B1131"/>
    <mergeCell ref="E1136:F1136"/>
    <mergeCell ref="E1137:F1137"/>
    <mergeCell ref="A1116:B1116"/>
    <mergeCell ref="E1119:F1119"/>
    <mergeCell ref="E1120:F1120"/>
    <mergeCell ref="C1121:D1121"/>
    <mergeCell ref="A1122:G1122"/>
    <mergeCell ref="A1123:B1123"/>
    <mergeCell ref="E1146:F1146"/>
    <mergeCell ref="C1147:D1147"/>
    <mergeCell ref="A1148:G1148"/>
    <mergeCell ref="A1149:B1149"/>
    <mergeCell ref="E1152:F1152"/>
    <mergeCell ref="A1153:B1153"/>
    <mergeCell ref="C1138:D1138"/>
    <mergeCell ref="A1139:G1139"/>
    <mergeCell ref="A1140:B1140"/>
    <mergeCell ref="E1142:F1142"/>
    <mergeCell ref="A1143:B1143"/>
    <mergeCell ref="E1145:F1145"/>
    <mergeCell ref="A1164:B1164"/>
    <mergeCell ref="E1168:F1168"/>
    <mergeCell ref="E1169:F1169"/>
    <mergeCell ref="C1170:D1170"/>
    <mergeCell ref="A1171:G1171"/>
    <mergeCell ref="A1172:B1172"/>
    <mergeCell ref="E1156:F1156"/>
    <mergeCell ref="E1157:F1157"/>
    <mergeCell ref="C1158:D1158"/>
    <mergeCell ref="A1159:G1159"/>
    <mergeCell ref="A1160:B1160"/>
    <mergeCell ref="E1163:F1163"/>
    <mergeCell ref="A1184:B1184"/>
    <mergeCell ref="E1187:F1187"/>
    <mergeCell ref="A1188:B1188"/>
    <mergeCell ref="E1190:F1190"/>
    <mergeCell ref="E1191:F1191"/>
    <mergeCell ref="C1192:D1192"/>
    <mergeCell ref="E1175:F1175"/>
    <mergeCell ref="A1176:B1176"/>
    <mergeCell ref="E1180:F1180"/>
    <mergeCell ref="E1181:F1181"/>
    <mergeCell ref="C1182:D1182"/>
    <mergeCell ref="A1183:G1183"/>
    <mergeCell ref="C1203:D1203"/>
    <mergeCell ref="A1204:G1204"/>
    <mergeCell ref="A1205:B1205"/>
    <mergeCell ref="E1208:F1208"/>
    <mergeCell ref="A1209:B1209"/>
    <mergeCell ref="E1212:F1212"/>
    <mergeCell ref="A1193:G1193"/>
    <mergeCell ref="A1194:B1194"/>
    <mergeCell ref="E1197:F1197"/>
    <mergeCell ref="A1198:B1198"/>
    <mergeCell ref="E1201:F1201"/>
    <mergeCell ref="E1202:F1202"/>
    <mergeCell ref="E1222:F1222"/>
    <mergeCell ref="E1223:F1223"/>
    <mergeCell ref="C1224:D1224"/>
    <mergeCell ref="A1225:G1225"/>
    <mergeCell ref="A1226:B1226"/>
    <mergeCell ref="E1228:F1228"/>
    <mergeCell ref="E1213:F1213"/>
    <mergeCell ref="C1214:D1214"/>
    <mergeCell ref="A1215:G1215"/>
    <mergeCell ref="A1216:B1216"/>
    <mergeCell ref="E1218:F1218"/>
    <mergeCell ref="A1219:B1219"/>
    <mergeCell ref="E1238:F1238"/>
    <mergeCell ref="A1239:B1239"/>
    <mergeCell ref="E1242:F1242"/>
    <mergeCell ref="A1243:B1243"/>
    <mergeCell ref="E1245:F1245"/>
    <mergeCell ref="E1246:F1246"/>
    <mergeCell ref="A1229:B1229"/>
    <mergeCell ref="E1232:F1232"/>
    <mergeCell ref="E1233:F1233"/>
    <mergeCell ref="C1234:D1234"/>
    <mergeCell ref="A1235:G1235"/>
    <mergeCell ref="A1236:B1236"/>
    <mergeCell ref="A1257:B1257"/>
    <mergeCell ref="E1259:F1259"/>
    <mergeCell ref="E1260:F1260"/>
    <mergeCell ref="C1261:D1261"/>
    <mergeCell ref="A1262:G1262"/>
    <mergeCell ref="A1263:B1263"/>
    <mergeCell ref="C1247:D1247"/>
    <mergeCell ref="A1248:G1248"/>
    <mergeCell ref="A1249:B1249"/>
    <mergeCell ref="E1252:F1252"/>
    <mergeCell ref="A1253:B1253"/>
    <mergeCell ref="E1256:F1256"/>
    <mergeCell ref="A1272:B1272"/>
    <mergeCell ref="E1274:F1274"/>
    <mergeCell ref="A1275:B1275"/>
    <mergeCell ref="E1278:F1278"/>
    <mergeCell ref="E1279:F1279"/>
    <mergeCell ref="C1280:D1280"/>
    <mergeCell ref="E1265:F1265"/>
    <mergeCell ref="A1266:B1266"/>
    <mergeCell ref="E1268:F1268"/>
    <mergeCell ref="E1269:F1269"/>
    <mergeCell ref="C1270:D1270"/>
    <mergeCell ref="A1271:G1271"/>
    <mergeCell ref="C1290:D1290"/>
    <mergeCell ref="A1291:G1291"/>
    <mergeCell ref="A1292:B1292"/>
    <mergeCell ref="E1296:F1296"/>
    <mergeCell ref="A1297:B1297"/>
    <mergeCell ref="E1300:F1300"/>
    <mergeCell ref="A1281:G1281"/>
    <mergeCell ref="A1282:B1282"/>
    <mergeCell ref="E1284:F1284"/>
    <mergeCell ref="A1285:B1285"/>
    <mergeCell ref="E1288:F1288"/>
    <mergeCell ref="E1289:F1289"/>
    <mergeCell ref="E1311:F1311"/>
    <mergeCell ref="E1312:F1312"/>
    <mergeCell ref="C1313:D1313"/>
    <mergeCell ref="A1314:G1314"/>
    <mergeCell ref="A1315:B1315"/>
    <mergeCell ref="E1317:F1317"/>
    <mergeCell ref="E1301:F1301"/>
    <mergeCell ref="C1302:D1302"/>
    <mergeCell ref="A1303:G1303"/>
    <mergeCell ref="A1304:B1304"/>
    <mergeCell ref="E1306:F1306"/>
    <mergeCell ref="A1307:B1307"/>
    <mergeCell ref="E1327:F1327"/>
    <mergeCell ref="A1328:B1328"/>
    <mergeCell ref="E1330:F1330"/>
    <mergeCell ref="E1331:F1331"/>
    <mergeCell ref="C1332:D1332"/>
    <mergeCell ref="A1333:G1333"/>
    <mergeCell ref="A1318:B1318"/>
    <mergeCell ref="E1321:F1321"/>
    <mergeCell ref="E1322:F1322"/>
    <mergeCell ref="C1323:D1323"/>
    <mergeCell ref="A1324:G1324"/>
    <mergeCell ref="A1325:B1325"/>
    <mergeCell ref="A1343:G1343"/>
    <mergeCell ref="A1344:B1344"/>
    <mergeCell ref="E1347:F1347"/>
    <mergeCell ref="A1348:B1348"/>
    <mergeCell ref="E1351:F1351"/>
    <mergeCell ref="E1352:F1352"/>
    <mergeCell ref="A1334:B1334"/>
    <mergeCell ref="E1336:F1336"/>
    <mergeCell ref="A1337:B1337"/>
    <mergeCell ref="E1340:F1340"/>
    <mergeCell ref="E1341:F1341"/>
    <mergeCell ref="C1342:D1342"/>
    <mergeCell ref="E1362:F1362"/>
    <mergeCell ref="C1363:D1363"/>
    <mergeCell ref="A1364:G1364"/>
    <mergeCell ref="A1365:B1365"/>
    <mergeCell ref="E1367:F1367"/>
    <mergeCell ref="A1368:B1368"/>
    <mergeCell ref="C1353:D1353"/>
    <mergeCell ref="A1354:G1354"/>
    <mergeCell ref="A1355:B1355"/>
    <mergeCell ref="E1357:F1357"/>
    <mergeCell ref="A1358:B1358"/>
    <mergeCell ref="E1361:F1361"/>
    <mergeCell ref="A1379:B1379"/>
    <mergeCell ref="E1382:F1382"/>
    <mergeCell ref="A1383:B1383"/>
    <mergeCell ref="E1385:F1385"/>
    <mergeCell ref="E1386:F1386"/>
    <mergeCell ref="C1387:D1387"/>
    <mergeCell ref="E1371:F1371"/>
    <mergeCell ref="E1372:F1372"/>
    <mergeCell ref="C1373:D1373"/>
    <mergeCell ref="A1374:G1374"/>
    <mergeCell ref="A1375:B1375"/>
    <mergeCell ref="E1378:F1378"/>
    <mergeCell ref="C1397:D1397"/>
    <mergeCell ref="A1398:G1398"/>
    <mergeCell ref="A1399:B1399"/>
    <mergeCell ref="E1401:F1401"/>
    <mergeCell ref="A1402:B1402"/>
    <mergeCell ref="E1405:F1405"/>
    <mergeCell ref="A1388:G1388"/>
    <mergeCell ref="A1389:B1389"/>
    <mergeCell ref="E1391:F1391"/>
    <mergeCell ref="A1392:B1392"/>
    <mergeCell ref="E1395:F1395"/>
    <mergeCell ref="E1396:F1396"/>
    <mergeCell ref="E1414:F1414"/>
    <mergeCell ref="A1415:B1415"/>
    <mergeCell ref="E1418:F1418"/>
    <mergeCell ref="E1419:F1419"/>
    <mergeCell ref="C1420:D1420"/>
    <mergeCell ref="A1421:G1421"/>
    <mergeCell ref="A1406:B1406"/>
    <mergeCell ref="E1408:F1408"/>
    <mergeCell ref="E1409:F1409"/>
    <mergeCell ref="C1410:D1410"/>
    <mergeCell ref="A1411:G1411"/>
    <mergeCell ref="A1412:B1412"/>
    <mergeCell ref="A1431:G1431"/>
    <mergeCell ref="A1432:B1432"/>
    <mergeCell ref="E1441:F1441"/>
    <mergeCell ref="A1442:B1442"/>
    <mergeCell ref="E1445:F1445"/>
    <mergeCell ref="E1446:F1446"/>
    <mergeCell ref="A1422:B1422"/>
    <mergeCell ref="E1424:F1424"/>
    <mergeCell ref="A1425:B1425"/>
    <mergeCell ref="E1428:F1428"/>
    <mergeCell ref="E1429:F1429"/>
    <mergeCell ref="C1430:D1430"/>
    <mergeCell ref="E1456:F1456"/>
    <mergeCell ref="C1457:D1457"/>
    <mergeCell ref="A1458:G1458"/>
    <mergeCell ref="A1459:B1459"/>
    <mergeCell ref="E1461:F1461"/>
    <mergeCell ref="A1462:B1462"/>
    <mergeCell ref="C1447:D1447"/>
    <mergeCell ref="A1448:G1448"/>
    <mergeCell ref="A1449:B1449"/>
    <mergeCell ref="E1451:F1451"/>
    <mergeCell ref="A1452:B1452"/>
    <mergeCell ref="E1455:F1455"/>
    <mergeCell ref="A1472:B1472"/>
    <mergeCell ref="E1475:F1475"/>
    <mergeCell ref="E1476:F1476"/>
    <mergeCell ref="C1477:D1477"/>
    <mergeCell ref="A1478:G1478"/>
    <mergeCell ref="A1479:B1479"/>
    <mergeCell ref="E1465:F1465"/>
    <mergeCell ref="E1466:F1466"/>
    <mergeCell ref="C1467:D1467"/>
    <mergeCell ref="A1468:G1468"/>
    <mergeCell ref="A1469:B1469"/>
    <mergeCell ref="E1471:F1471"/>
    <mergeCell ref="C1513:D1513"/>
    <mergeCell ref="A1514:G1514"/>
    <mergeCell ref="A1515:B1515"/>
    <mergeCell ref="E1519:F1519"/>
    <mergeCell ref="A1520:B1520"/>
    <mergeCell ref="E1523:F1523"/>
    <mergeCell ref="E1498:F1498"/>
    <mergeCell ref="A1499:B1499"/>
    <mergeCell ref="E1508:F1508"/>
    <mergeCell ref="A1509:B1509"/>
    <mergeCell ref="E1511:F1511"/>
    <mergeCell ref="E1512:F1512"/>
    <mergeCell ref="E1534:F1534"/>
    <mergeCell ref="E1535:F1535"/>
    <mergeCell ref="C1536:D1536"/>
    <mergeCell ref="A1537:G1537"/>
    <mergeCell ref="A1538:B1538"/>
    <mergeCell ref="E1542:F1542"/>
    <mergeCell ref="E1524:F1524"/>
    <mergeCell ref="C1525:D1525"/>
    <mergeCell ref="A1526:G1526"/>
    <mergeCell ref="A1527:B1527"/>
    <mergeCell ref="E1530:F1530"/>
    <mergeCell ref="A1531:B1531"/>
    <mergeCell ref="E1554:F1554"/>
    <mergeCell ref="A1555:B1555"/>
    <mergeCell ref="E1558:F1558"/>
    <mergeCell ref="E1559:F1559"/>
    <mergeCell ref="C1560:D1560"/>
    <mergeCell ref="A1561:G1561"/>
    <mergeCell ref="A1543:B1543"/>
    <mergeCell ref="E1545:F1545"/>
    <mergeCell ref="E1546:F1546"/>
    <mergeCell ref="C1547:D1547"/>
    <mergeCell ref="A1548:G1548"/>
    <mergeCell ref="A1549:B1549"/>
    <mergeCell ref="E1584:F1584"/>
    <mergeCell ref="E1585:F1585"/>
    <mergeCell ref="E1576:F1576"/>
    <mergeCell ref="C1577:D1577"/>
    <mergeCell ref="A1578:G1578"/>
    <mergeCell ref="A1579:B1579"/>
    <mergeCell ref="E1581:F1581"/>
    <mergeCell ref="A1582:B1582"/>
    <mergeCell ref="A1562:B1562"/>
    <mergeCell ref="E1564:F1564"/>
    <mergeCell ref="A1565:B1565"/>
    <mergeCell ref="E1568:F1568"/>
    <mergeCell ref="A1569:B1569"/>
    <mergeCell ref="E1575:F1575"/>
  </mergeCells>
  <pageMargins left="0.51181102362204722" right="0.51181102362204722" top="0.78740157480314965" bottom="0.78740157480314965" header="0.31496062992125984" footer="0.31496062992125984"/>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36E36-8F82-42B8-9FC1-2A3B0F7E3A81}">
  <dimension ref="A2:J3590"/>
  <sheetViews>
    <sheetView tabSelected="1" view="pageBreakPreview" zoomScale="90" zoomScaleNormal="100" zoomScaleSheetLayoutView="90" workbookViewId="0">
      <selection activeCell="A7" sqref="A7:J7"/>
    </sheetView>
  </sheetViews>
  <sheetFormatPr defaultRowHeight="15"/>
  <cols>
    <col min="1" max="1" width="10" style="34" bestFit="1" customWidth="1"/>
    <col min="2" max="2" width="12" style="34" bestFit="1" customWidth="1"/>
    <col min="3" max="3" width="10" style="34" bestFit="1" customWidth="1"/>
    <col min="4" max="4" width="60" style="34" bestFit="1" customWidth="1"/>
    <col min="5" max="5" width="15" style="34" bestFit="1" customWidth="1"/>
    <col min="6" max="7" width="12" style="34" bestFit="1" customWidth="1"/>
    <col min="8" max="8" width="14.28515625" style="34" bestFit="1" customWidth="1"/>
    <col min="9" max="9" width="13" style="34" bestFit="1" customWidth="1"/>
    <col min="10" max="10" width="14" style="34" bestFit="1" customWidth="1"/>
  </cols>
  <sheetData>
    <row r="2" spans="1:10" ht="72.599999999999994" customHeight="1"/>
    <row r="3" spans="1:10">
      <c r="A3" s="36" t="s">
        <v>3010</v>
      </c>
      <c r="B3" s="162">
        <v>45799</v>
      </c>
    </row>
    <row r="4" spans="1:10" ht="30.6" customHeight="1">
      <c r="B4" s="365" t="s">
        <v>3011</v>
      </c>
      <c r="C4" s="365"/>
      <c r="D4" s="42" t="s">
        <v>3012</v>
      </c>
    </row>
    <row r="5" spans="1:10" ht="21" customHeight="1">
      <c r="A5" s="163"/>
      <c r="B5" s="370" t="s">
        <v>1471</v>
      </c>
      <c r="C5" s="370"/>
      <c r="D5" s="370"/>
      <c r="E5" s="380" t="s">
        <v>1472</v>
      </c>
      <c r="F5" s="380"/>
      <c r="G5" s="381" t="s">
        <v>1473</v>
      </c>
      <c r="H5" s="381"/>
      <c r="I5" s="380" t="s">
        <v>1474</v>
      </c>
      <c r="J5" s="380"/>
    </row>
    <row r="6" spans="1:10" ht="29.45" customHeight="1">
      <c r="A6" s="164"/>
      <c r="B6" s="369" t="s">
        <v>1475</v>
      </c>
      <c r="C6" s="369"/>
      <c r="D6" s="369"/>
      <c r="E6" s="367" t="s">
        <v>1476</v>
      </c>
      <c r="F6" s="367"/>
      <c r="G6" s="382" t="s">
        <v>1477</v>
      </c>
      <c r="H6" s="382"/>
      <c r="I6" s="367" t="s">
        <v>1478</v>
      </c>
      <c r="J6" s="367"/>
    </row>
    <row r="7" spans="1:10" ht="27" customHeight="1">
      <c r="A7" s="376" t="s">
        <v>3688</v>
      </c>
      <c r="B7" s="377"/>
      <c r="C7" s="377"/>
      <c r="D7" s="377"/>
      <c r="E7" s="377"/>
      <c r="F7" s="377"/>
      <c r="G7" s="377"/>
      <c r="H7" s="377"/>
      <c r="I7" s="377"/>
      <c r="J7" s="377"/>
    </row>
    <row r="8" spans="1:10" ht="18" customHeight="1">
      <c r="A8" s="161" t="s">
        <v>1479</v>
      </c>
      <c r="B8" s="161" t="s">
        <v>1480</v>
      </c>
      <c r="C8" s="161" t="s">
        <v>1481</v>
      </c>
      <c r="D8" s="161" t="s">
        <v>1482</v>
      </c>
      <c r="E8" s="378" t="s">
        <v>1483</v>
      </c>
      <c r="F8" s="378"/>
      <c r="G8" s="161" t="s">
        <v>1484</v>
      </c>
      <c r="H8" s="161" t="s">
        <v>1485</v>
      </c>
      <c r="I8" s="161" t="s">
        <v>1486</v>
      </c>
      <c r="J8" s="161" t="s">
        <v>1487</v>
      </c>
    </row>
    <row r="9" spans="1:10" ht="10.9" customHeight="1">
      <c r="A9"/>
      <c r="B9"/>
      <c r="C9"/>
      <c r="D9"/>
      <c r="E9"/>
      <c r="F9"/>
      <c r="G9"/>
      <c r="H9"/>
      <c r="I9"/>
      <c r="J9"/>
    </row>
    <row r="10" spans="1:10" ht="39" customHeight="1">
      <c r="A10" s="165" t="s">
        <v>1488</v>
      </c>
      <c r="B10" s="166" t="s">
        <v>1489</v>
      </c>
      <c r="C10" s="165" t="s">
        <v>13</v>
      </c>
      <c r="D10" s="165" t="s">
        <v>12</v>
      </c>
      <c r="E10" s="379" t="s">
        <v>1490</v>
      </c>
      <c r="F10" s="379"/>
      <c r="G10" s="167" t="s">
        <v>1491</v>
      </c>
      <c r="H10" s="187">
        <v>1</v>
      </c>
      <c r="I10" s="188">
        <v>313.02999999999997</v>
      </c>
      <c r="J10" s="188">
        <v>313.02999999999997</v>
      </c>
    </row>
    <row r="11" spans="1:10" ht="25.9" customHeight="1">
      <c r="A11" s="168" t="s">
        <v>1492</v>
      </c>
      <c r="B11" s="169" t="s">
        <v>1493</v>
      </c>
      <c r="C11" s="168" t="s">
        <v>13</v>
      </c>
      <c r="D11" s="168" t="s">
        <v>1494</v>
      </c>
      <c r="E11" s="371" t="s">
        <v>1495</v>
      </c>
      <c r="F11" s="371"/>
      <c r="G11" s="170" t="s">
        <v>1491</v>
      </c>
      <c r="H11" s="189">
        <v>0.5</v>
      </c>
      <c r="I11" s="190">
        <v>22.82</v>
      </c>
      <c r="J11" s="190">
        <v>11.41</v>
      </c>
    </row>
    <row r="12" spans="1:10" ht="24" customHeight="1">
      <c r="A12" s="168" t="s">
        <v>1492</v>
      </c>
      <c r="B12" s="169" t="s">
        <v>1496</v>
      </c>
      <c r="C12" s="168" t="s">
        <v>13</v>
      </c>
      <c r="D12" s="168" t="s">
        <v>1497</v>
      </c>
      <c r="E12" s="371" t="s">
        <v>1498</v>
      </c>
      <c r="F12" s="371"/>
      <c r="G12" s="170" t="s">
        <v>1499</v>
      </c>
      <c r="H12" s="189">
        <v>0.37290000000000001</v>
      </c>
      <c r="I12" s="190">
        <v>26.91</v>
      </c>
      <c r="J12" s="190">
        <v>10.029999999999999</v>
      </c>
    </row>
    <row r="13" spans="1:10" ht="24" customHeight="1">
      <c r="A13" s="168" t="s">
        <v>1492</v>
      </c>
      <c r="B13" s="169" t="s">
        <v>1500</v>
      </c>
      <c r="C13" s="168" t="s">
        <v>13</v>
      </c>
      <c r="D13" s="168" t="s">
        <v>1501</v>
      </c>
      <c r="E13" s="371" t="s">
        <v>1498</v>
      </c>
      <c r="F13" s="371"/>
      <c r="G13" s="170" t="s">
        <v>1499</v>
      </c>
      <c r="H13" s="189">
        <v>1.1186</v>
      </c>
      <c r="I13" s="190">
        <v>21.78</v>
      </c>
      <c r="J13" s="190">
        <v>24.36</v>
      </c>
    </row>
    <row r="14" spans="1:10" ht="25.9" customHeight="1">
      <c r="A14" s="171" t="s">
        <v>1502</v>
      </c>
      <c r="B14" s="172" t="s">
        <v>1503</v>
      </c>
      <c r="C14" s="171" t="s">
        <v>13</v>
      </c>
      <c r="D14" s="171" t="s">
        <v>1504</v>
      </c>
      <c r="E14" s="372" t="s">
        <v>1505</v>
      </c>
      <c r="F14" s="372"/>
      <c r="G14" s="173" t="s">
        <v>29</v>
      </c>
      <c r="H14" s="191">
        <v>3.2082999999999999</v>
      </c>
      <c r="I14" s="192">
        <v>5.18</v>
      </c>
      <c r="J14" s="192">
        <v>16.61</v>
      </c>
    </row>
    <row r="15" spans="1:10" ht="39" customHeight="1">
      <c r="A15" s="171" t="s">
        <v>1502</v>
      </c>
      <c r="B15" s="172" t="s">
        <v>1506</v>
      </c>
      <c r="C15" s="171" t="s">
        <v>13</v>
      </c>
      <c r="D15" s="171" t="s">
        <v>1507</v>
      </c>
      <c r="E15" s="372" t="s">
        <v>1505</v>
      </c>
      <c r="F15" s="372"/>
      <c r="G15" s="173" t="s">
        <v>1491</v>
      </c>
      <c r="H15" s="191">
        <v>1</v>
      </c>
      <c r="I15" s="192">
        <v>250</v>
      </c>
      <c r="J15" s="192">
        <v>250</v>
      </c>
    </row>
    <row r="16" spans="1:10" ht="24" customHeight="1">
      <c r="A16" s="171" t="s">
        <v>1502</v>
      </c>
      <c r="B16" s="172" t="s">
        <v>1508</v>
      </c>
      <c r="C16" s="171" t="s">
        <v>13</v>
      </c>
      <c r="D16" s="171" t="s">
        <v>1509</v>
      </c>
      <c r="E16" s="372" t="s">
        <v>1505</v>
      </c>
      <c r="F16" s="372"/>
      <c r="G16" s="173" t="s">
        <v>86</v>
      </c>
      <c r="H16" s="191">
        <v>1.1299999999999999E-2</v>
      </c>
      <c r="I16" s="192">
        <v>34.270000000000003</v>
      </c>
      <c r="J16" s="192">
        <v>0.38</v>
      </c>
    </row>
    <row r="17" spans="1:10" ht="25.9" customHeight="1">
      <c r="A17" s="171" t="s">
        <v>1502</v>
      </c>
      <c r="B17" s="172" t="s">
        <v>1510</v>
      </c>
      <c r="C17" s="171" t="s">
        <v>13</v>
      </c>
      <c r="D17" s="171" t="s">
        <v>1511</v>
      </c>
      <c r="E17" s="372" t="s">
        <v>1505</v>
      </c>
      <c r="F17" s="372"/>
      <c r="G17" s="173" t="s">
        <v>86</v>
      </c>
      <c r="H17" s="191">
        <v>1.32E-2</v>
      </c>
      <c r="I17" s="192">
        <v>18.36</v>
      </c>
      <c r="J17" s="192">
        <v>0.24</v>
      </c>
    </row>
    <row r="18" spans="1:10" ht="25.5">
      <c r="A18" s="174"/>
      <c r="B18" s="174"/>
      <c r="C18" s="174"/>
      <c r="D18" s="174"/>
      <c r="E18" s="174" t="s">
        <v>1512</v>
      </c>
      <c r="F18" s="175">
        <v>27.12</v>
      </c>
      <c r="G18" s="174" t="s">
        <v>1513</v>
      </c>
      <c r="H18" s="175">
        <v>0</v>
      </c>
      <c r="I18" s="174" t="s">
        <v>1514</v>
      </c>
      <c r="J18" s="175">
        <v>27.12</v>
      </c>
    </row>
    <row r="19" spans="1:10">
      <c r="A19" s="174"/>
      <c r="B19" s="174"/>
      <c r="C19" s="174"/>
      <c r="D19" s="174"/>
      <c r="E19" s="174" t="s">
        <v>1515</v>
      </c>
      <c r="F19" s="175">
        <v>78.25</v>
      </c>
      <c r="G19" s="174"/>
      <c r="H19" s="373" t="s">
        <v>1516</v>
      </c>
      <c r="I19" s="373"/>
      <c r="J19" s="175">
        <v>391.28</v>
      </c>
    </row>
    <row r="20" spans="1:10" ht="49.9" customHeight="1" thickBot="1">
      <c r="A20" s="176"/>
      <c r="B20" s="176"/>
      <c r="C20" s="176"/>
      <c r="D20" s="176"/>
      <c r="E20" s="176"/>
      <c r="F20" s="176"/>
      <c r="G20" s="176" t="s">
        <v>1517</v>
      </c>
      <c r="H20" s="193">
        <v>10</v>
      </c>
      <c r="I20" s="176" t="s">
        <v>1518</v>
      </c>
      <c r="J20" s="194">
        <v>3912.8</v>
      </c>
    </row>
    <row r="21" spans="1:10" ht="1.1499999999999999" customHeight="1" thickTop="1">
      <c r="A21" s="177"/>
      <c r="B21" s="177"/>
      <c r="C21" s="177"/>
      <c r="D21" s="177"/>
      <c r="E21" s="177"/>
      <c r="F21" s="177"/>
      <c r="G21" s="177"/>
      <c r="H21" s="177"/>
      <c r="I21" s="177"/>
      <c r="J21" s="177"/>
    </row>
    <row r="22" spans="1:10" ht="18" customHeight="1">
      <c r="A22" s="178" t="s">
        <v>1519</v>
      </c>
      <c r="B22" s="179" t="s">
        <v>1480</v>
      </c>
      <c r="C22" s="178" t="s">
        <v>1481</v>
      </c>
      <c r="D22" s="178" t="s">
        <v>1482</v>
      </c>
      <c r="E22" s="374" t="s">
        <v>1483</v>
      </c>
      <c r="F22" s="374"/>
      <c r="G22" s="180" t="s">
        <v>1484</v>
      </c>
      <c r="H22" s="179" t="s">
        <v>1485</v>
      </c>
      <c r="I22" s="179" t="s">
        <v>1486</v>
      </c>
      <c r="J22" s="179" t="s">
        <v>1487</v>
      </c>
    </row>
    <row r="23" spans="1:10" ht="24" customHeight="1">
      <c r="A23" s="181" t="s">
        <v>1488</v>
      </c>
      <c r="B23" s="182" t="s">
        <v>1520</v>
      </c>
      <c r="C23" s="181" t="s">
        <v>13</v>
      </c>
      <c r="D23" s="181" t="s">
        <v>17</v>
      </c>
      <c r="E23" s="375" t="s">
        <v>1521</v>
      </c>
      <c r="F23" s="375"/>
      <c r="G23" s="183" t="s">
        <v>1491</v>
      </c>
      <c r="H23" s="195">
        <v>1</v>
      </c>
      <c r="I23" s="196">
        <v>94.56</v>
      </c>
      <c r="J23" s="196">
        <v>94.56</v>
      </c>
    </row>
    <row r="24" spans="1:10" ht="25.9" customHeight="1">
      <c r="A24" s="168" t="s">
        <v>1492</v>
      </c>
      <c r="B24" s="169" t="s">
        <v>1522</v>
      </c>
      <c r="C24" s="168" t="s">
        <v>13</v>
      </c>
      <c r="D24" s="168" t="s">
        <v>1523</v>
      </c>
      <c r="E24" s="371" t="s">
        <v>1498</v>
      </c>
      <c r="F24" s="371"/>
      <c r="G24" s="170" t="s">
        <v>1499</v>
      </c>
      <c r="H24" s="189">
        <v>0.49199999999999999</v>
      </c>
      <c r="I24" s="190">
        <v>22.16</v>
      </c>
      <c r="J24" s="190">
        <v>10.9</v>
      </c>
    </row>
    <row r="25" spans="1:10" ht="24" customHeight="1">
      <c r="A25" s="168" t="s">
        <v>1492</v>
      </c>
      <c r="B25" s="169" t="s">
        <v>1496</v>
      </c>
      <c r="C25" s="168" t="s">
        <v>13</v>
      </c>
      <c r="D25" s="168" t="s">
        <v>1497</v>
      </c>
      <c r="E25" s="371" t="s">
        <v>1498</v>
      </c>
      <c r="F25" s="371"/>
      <c r="G25" s="170" t="s">
        <v>1499</v>
      </c>
      <c r="H25" s="189">
        <v>0.73499999999999999</v>
      </c>
      <c r="I25" s="190">
        <v>26.91</v>
      </c>
      <c r="J25" s="190">
        <v>19.77</v>
      </c>
    </row>
    <row r="26" spans="1:10" ht="39" customHeight="1">
      <c r="A26" s="168" t="s">
        <v>1492</v>
      </c>
      <c r="B26" s="169" t="s">
        <v>1524</v>
      </c>
      <c r="C26" s="168" t="s">
        <v>13</v>
      </c>
      <c r="D26" s="168" t="s">
        <v>1525</v>
      </c>
      <c r="E26" s="371" t="s">
        <v>1526</v>
      </c>
      <c r="F26" s="371"/>
      <c r="G26" s="170" t="s">
        <v>1527</v>
      </c>
      <c r="H26" s="189">
        <v>6.6E-3</v>
      </c>
      <c r="I26" s="190">
        <v>29.01</v>
      </c>
      <c r="J26" s="190">
        <v>0.19</v>
      </c>
    </row>
    <row r="27" spans="1:10" ht="39" customHeight="1">
      <c r="A27" s="168" t="s">
        <v>1492</v>
      </c>
      <c r="B27" s="169" t="s">
        <v>1528</v>
      </c>
      <c r="C27" s="168" t="s">
        <v>13</v>
      </c>
      <c r="D27" s="168" t="s">
        <v>1529</v>
      </c>
      <c r="E27" s="371" t="s">
        <v>1526</v>
      </c>
      <c r="F27" s="371"/>
      <c r="G27" s="170" t="s">
        <v>1530</v>
      </c>
      <c r="H27" s="189">
        <v>2.64E-2</v>
      </c>
      <c r="I27" s="190">
        <v>27.35</v>
      </c>
      <c r="J27" s="190">
        <v>0.72</v>
      </c>
    </row>
    <row r="28" spans="1:10" ht="39" customHeight="1">
      <c r="A28" s="168" t="s">
        <v>1492</v>
      </c>
      <c r="B28" s="169" t="s">
        <v>1531</v>
      </c>
      <c r="C28" s="168" t="s">
        <v>13</v>
      </c>
      <c r="D28" s="168" t="s">
        <v>1532</v>
      </c>
      <c r="E28" s="371" t="s">
        <v>1533</v>
      </c>
      <c r="F28" s="371"/>
      <c r="G28" s="170" t="s">
        <v>1534</v>
      </c>
      <c r="H28" s="189">
        <v>6.1000000000000004E-3</v>
      </c>
      <c r="I28" s="190">
        <v>585.23</v>
      </c>
      <c r="J28" s="190">
        <v>3.56</v>
      </c>
    </row>
    <row r="29" spans="1:10" ht="25.9" customHeight="1">
      <c r="A29" s="171" t="s">
        <v>1502</v>
      </c>
      <c r="B29" s="172" t="s">
        <v>1535</v>
      </c>
      <c r="C29" s="171" t="s">
        <v>13</v>
      </c>
      <c r="D29" s="171" t="s">
        <v>1536</v>
      </c>
      <c r="E29" s="372" t="s">
        <v>1505</v>
      </c>
      <c r="F29" s="372"/>
      <c r="G29" s="173" t="s">
        <v>29</v>
      </c>
      <c r="H29" s="191">
        <v>1.2273000000000001</v>
      </c>
      <c r="I29" s="192">
        <v>10.220000000000001</v>
      </c>
      <c r="J29" s="192">
        <v>12.54</v>
      </c>
    </row>
    <row r="30" spans="1:10" ht="25.9" customHeight="1">
      <c r="A30" s="171" t="s">
        <v>1502</v>
      </c>
      <c r="B30" s="172" t="s">
        <v>1537</v>
      </c>
      <c r="C30" s="171" t="s">
        <v>13</v>
      </c>
      <c r="D30" s="171" t="s">
        <v>1538</v>
      </c>
      <c r="E30" s="372" t="s">
        <v>1505</v>
      </c>
      <c r="F30" s="372"/>
      <c r="G30" s="173" t="s">
        <v>86</v>
      </c>
      <c r="H30" s="191">
        <v>6.8000000000000005E-2</v>
      </c>
      <c r="I30" s="192">
        <v>17.71</v>
      </c>
      <c r="J30" s="192">
        <v>1.2</v>
      </c>
    </row>
    <row r="31" spans="1:10" ht="25.9" customHeight="1">
      <c r="A31" s="171" t="s">
        <v>1502</v>
      </c>
      <c r="B31" s="172" t="s">
        <v>1539</v>
      </c>
      <c r="C31" s="171" t="s">
        <v>13</v>
      </c>
      <c r="D31" s="171" t="s">
        <v>1540</v>
      </c>
      <c r="E31" s="372" t="s">
        <v>1505</v>
      </c>
      <c r="F31" s="372"/>
      <c r="G31" s="173" t="s">
        <v>29</v>
      </c>
      <c r="H31" s="191">
        <v>2</v>
      </c>
      <c r="I31" s="192">
        <v>7.29</v>
      </c>
      <c r="J31" s="192">
        <v>14.58</v>
      </c>
    </row>
    <row r="32" spans="1:10" ht="39" customHeight="1">
      <c r="A32" s="171" t="s">
        <v>1502</v>
      </c>
      <c r="B32" s="172" t="s">
        <v>1541</v>
      </c>
      <c r="C32" s="171" t="s">
        <v>13</v>
      </c>
      <c r="D32" s="171" t="s">
        <v>1542</v>
      </c>
      <c r="E32" s="372" t="s">
        <v>1505</v>
      </c>
      <c r="F32" s="372"/>
      <c r="G32" s="173" t="s">
        <v>1491</v>
      </c>
      <c r="H32" s="191">
        <v>0.58530000000000004</v>
      </c>
      <c r="I32" s="192">
        <v>53.15</v>
      </c>
      <c r="J32" s="192">
        <v>31.1</v>
      </c>
    </row>
    <row r="33" spans="1:10" ht="25.5">
      <c r="A33" s="174"/>
      <c r="B33" s="174"/>
      <c r="C33" s="174"/>
      <c r="D33" s="174"/>
      <c r="E33" s="174" t="s">
        <v>1512</v>
      </c>
      <c r="F33" s="175">
        <v>22.33</v>
      </c>
      <c r="G33" s="174" t="s">
        <v>1513</v>
      </c>
      <c r="H33" s="175">
        <v>0</v>
      </c>
      <c r="I33" s="174" t="s">
        <v>1514</v>
      </c>
      <c r="J33" s="175">
        <v>22.33</v>
      </c>
    </row>
    <row r="34" spans="1:10">
      <c r="A34" s="174"/>
      <c r="B34" s="174"/>
      <c r="C34" s="174"/>
      <c r="D34" s="174"/>
      <c r="E34" s="174" t="s">
        <v>1515</v>
      </c>
      <c r="F34" s="175">
        <v>23.64</v>
      </c>
      <c r="G34" s="174"/>
      <c r="H34" s="373" t="s">
        <v>1516</v>
      </c>
      <c r="I34" s="373"/>
      <c r="J34" s="175">
        <v>118.2</v>
      </c>
    </row>
    <row r="35" spans="1:10" ht="49.9" customHeight="1" thickBot="1">
      <c r="A35" s="176"/>
      <c r="B35" s="176"/>
      <c r="C35" s="176"/>
      <c r="D35" s="176"/>
      <c r="E35" s="176"/>
      <c r="F35" s="176"/>
      <c r="G35" s="176" t="s">
        <v>1517</v>
      </c>
      <c r="H35" s="193">
        <v>99</v>
      </c>
      <c r="I35" s="176" t="s">
        <v>1518</v>
      </c>
      <c r="J35" s="194">
        <v>11701.8</v>
      </c>
    </row>
    <row r="36" spans="1:10" ht="1.1499999999999999" customHeight="1" thickTop="1">
      <c r="A36" s="177"/>
      <c r="B36" s="177"/>
      <c r="C36" s="177"/>
      <c r="D36" s="177"/>
      <c r="E36" s="177"/>
      <c r="F36" s="177"/>
      <c r="G36" s="177"/>
      <c r="H36" s="177"/>
      <c r="I36" s="177"/>
      <c r="J36" s="177"/>
    </row>
    <row r="37" spans="1:10" ht="18" customHeight="1">
      <c r="A37" s="178" t="s">
        <v>1543</v>
      </c>
      <c r="B37" s="179" t="s">
        <v>1480</v>
      </c>
      <c r="C37" s="178" t="s">
        <v>1481</v>
      </c>
      <c r="D37" s="178" t="s">
        <v>1482</v>
      </c>
      <c r="E37" s="374" t="s">
        <v>1483</v>
      </c>
      <c r="F37" s="374"/>
      <c r="G37" s="180" t="s">
        <v>1484</v>
      </c>
      <c r="H37" s="179" t="s">
        <v>1485</v>
      </c>
      <c r="I37" s="179" t="s">
        <v>1486</v>
      </c>
      <c r="J37" s="179" t="s">
        <v>1487</v>
      </c>
    </row>
    <row r="38" spans="1:10" ht="52.15" customHeight="1">
      <c r="A38" s="181" t="s">
        <v>1488</v>
      </c>
      <c r="B38" s="182" t="s">
        <v>1544</v>
      </c>
      <c r="C38" s="181" t="s">
        <v>13</v>
      </c>
      <c r="D38" s="181" t="s">
        <v>20</v>
      </c>
      <c r="E38" s="375" t="s">
        <v>1545</v>
      </c>
      <c r="F38" s="375"/>
      <c r="G38" s="183" t="s">
        <v>21</v>
      </c>
      <c r="H38" s="195">
        <v>1</v>
      </c>
      <c r="I38" s="196">
        <v>1848.92</v>
      </c>
      <c r="J38" s="196">
        <v>1848.92</v>
      </c>
    </row>
    <row r="39" spans="1:10" ht="52.15" customHeight="1">
      <c r="A39" s="168" t="s">
        <v>1492</v>
      </c>
      <c r="B39" s="169" t="s">
        <v>1546</v>
      </c>
      <c r="C39" s="168" t="s">
        <v>13</v>
      </c>
      <c r="D39" s="168" t="s">
        <v>1547</v>
      </c>
      <c r="E39" s="371" t="s">
        <v>1545</v>
      </c>
      <c r="F39" s="371"/>
      <c r="G39" s="170" t="s">
        <v>21</v>
      </c>
      <c r="H39" s="189">
        <v>1</v>
      </c>
      <c r="I39" s="190">
        <v>492.96</v>
      </c>
      <c r="J39" s="190">
        <v>492.96</v>
      </c>
    </row>
    <row r="40" spans="1:10" ht="52.15" customHeight="1">
      <c r="A40" s="168" t="s">
        <v>1492</v>
      </c>
      <c r="B40" s="169" t="s">
        <v>1548</v>
      </c>
      <c r="C40" s="168" t="s">
        <v>13</v>
      </c>
      <c r="D40" s="168" t="s">
        <v>1549</v>
      </c>
      <c r="E40" s="371" t="s">
        <v>1498</v>
      </c>
      <c r="F40" s="371"/>
      <c r="G40" s="170" t="s">
        <v>1534</v>
      </c>
      <c r="H40" s="189">
        <v>1.9400000000000001E-2</v>
      </c>
      <c r="I40" s="190">
        <v>869.85</v>
      </c>
      <c r="J40" s="190">
        <v>16.87</v>
      </c>
    </row>
    <row r="41" spans="1:10" ht="25.9" customHeight="1">
      <c r="A41" s="168" t="s">
        <v>1492</v>
      </c>
      <c r="B41" s="169" t="s">
        <v>1550</v>
      </c>
      <c r="C41" s="168" t="s">
        <v>13</v>
      </c>
      <c r="D41" s="168" t="s">
        <v>1551</v>
      </c>
      <c r="E41" s="371" t="s">
        <v>1498</v>
      </c>
      <c r="F41" s="371"/>
      <c r="G41" s="170" t="s">
        <v>1499</v>
      </c>
      <c r="H41" s="189">
        <v>0.32329999999999998</v>
      </c>
      <c r="I41" s="190">
        <v>22.65</v>
      </c>
      <c r="J41" s="190">
        <v>7.32</v>
      </c>
    </row>
    <row r="42" spans="1:10" ht="24" customHeight="1">
      <c r="A42" s="168" t="s">
        <v>1492</v>
      </c>
      <c r="B42" s="169" t="s">
        <v>1552</v>
      </c>
      <c r="C42" s="168" t="s">
        <v>13</v>
      </c>
      <c r="D42" s="168" t="s">
        <v>1553</v>
      </c>
      <c r="E42" s="371" t="s">
        <v>1498</v>
      </c>
      <c r="F42" s="371"/>
      <c r="G42" s="170" t="s">
        <v>1499</v>
      </c>
      <c r="H42" s="189">
        <v>2.9102000000000001</v>
      </c>
      <c r="I42" s="190">
        <v>27.6</v>
      </c>
      <c r="J42" s="190">
        <v>80.319999999999993</v>
      </c>
    </row>
    <row r="43" spans="1:10" ht="39" customHeight="1">
      <c r="A43" s="168" t="s">
        <v>1492</v>
      </c>
      <c r="B43" s="169" t="s">
        <v>1554</v>
      </c>
      <c r="C43" s="168" t="s">
        <v>13</v>
      </c>
      <c r="D43" s="168" t="s">
        <v>1555</v>
      </c>
      <c r="E43" s="371" t="s">
        <v>1545</v>
      </c>
      <c r="F43" s="371"/>
      <c r="G43" s="170" t="s">
        <v>29</v>
      </c>
      <c r="H43" s="189">
        <v>6.05</v>
      </c>
      <c r="I43" s="190">
        <v>18.55</v>
      </c>
      <c r="J43" s="190">
        <v>112.22</v>
      </c>
    </row>
    <row r="44" spans="1:10" ht="39" customHeight="1">
      <c r="A44" s="168" t="s">
        <v>1492</v>
      </c>
      <c r="B44" s="169" t="s">
        <v>1556</v>
      </c>
      <c r="C44" s="168" t="s">
        <v>13</v>
      </c>
      <c r="D44" s="168" t="s">
        <v>1557</v>
      </c>
      <c r="E44" s="371" t="s">
        <v>1545</v>
      </c>
      <c r="F44" s="371"/>
      <c r="G44" s="170" t="s">
        <v>21</v>
      </c>
      <c r="H44" s="189">
        <v>1</v>
      </c>
      <c r="I44" s="190">
        <v>12.86</v>
      </c>
      <c r="J44" s="190">
        <v>12.86</v>
      </c>
    </row>
    <row r="45" spans="1:10" ht="39" customHeight="1">
      <c r="A45" s="168" t="s">
        <v>1492</v>
      </c>
      <c r="B45" s="169" t="s">
        <v>1558</v>
      </c>
      <c r="C45" s="168" t="s">
        <v>13</v>
      </c>
      <c r="D45" s="168" t="s">
        <v>1559</v>
      </c>
      <c r="E45" s="371" t="s">
        <v>1545</v>
      </c>
      <c r="F45" s="371"/>
      <c r="G45" s="170" t="s">
        <v>21</v>
      </c>
      <c r="H45" s="189">
        <v>1</v>
      </c>
      <c r="I45" s="190">
        <v>21.12</v>
      </c>
      <c r="J45" s="190">
        <v>21.12</v>
      </c>
    </row>
    <row r="46" spans="1:10" ht="39" customHeight="1">
      <c r="A46" s="168" t="s">
        <v>1492</v>
      </c>
      <c r="B46" s="169" t="s">
        <v>1560</v>
      </c>
      <c r="C46" s="168" t="s">
        <v>13</v>
      </c>
      <c r="D46" s="168" t="s">
        <v>1561</v>
      </c>
      <c r="E46" s="371" t="s">
        <v>1545</v>
      </c>
      <c r="F46" s="371"/>
      <c r="G46" s="170" t="s">
        <v>21</v>
      </c>
      <c r="H46" s="189">
        <v>1</v>
      </c>
      <c r="I46" s="190">
        <v>23.35</v>
      </c>
      <c r="J46" s="190">
        <v>23.35</v>
      </c>
    </row>
    <row r="47" spans="1:10" ht="39" customHeight="1">
      <c r="A47" s="168" t="s">
        <v>1492</v>
      </c>
      <c r="B47" s="169" t="s">
        <v>1562</v>
      </c>
      <c r="C47" s="168" t="s">
        <v>13</v>
      </c>
      <c r="D47" s="168" t="s">
        <v>1563</v>
      </c>
      <c r="E47" s="371" t="s">
        <v>1545</v>
      </c>
      <c r="F47" s="371"/>
      <c r="G47" s="170" t="s">
        <v>29</v>
      </c>
      <c r="H47" s="189">
        <v>22.2</v>
      </c>
      <c r="I47" s="190">
        <v>15.96</v>
      </c>
      <c r="J47" s="190">
        <v>354.31</v>
      </c>
    </row>
    <row r="48" spans="1:10" ht="25.9" customHeight="1">
      <c r="A48" s="168" t="s">
        <v>1492</v>
      </c>
      <c r="B48" s="169" t="s">
        <v>1564</v>
      </c>
      <c r="C48" s="168" t="s">
        <v>13</v>
      </c>
      <c r="D48" s="168" t="s">
        <v>1112</v>
      </c>
      <c r="E48" s="371" t="s">
        <v>1545</v>
      </c>
      <c r="F48" s="371"/>
      <c r="G48" s="170" t="s">
        <v>21</v>
      </c>
      <c r="H48" s="189">
        <v>1</v>
      </c>
      <c r="I48" s="190">
        <v>96.24</v>
      </c>
      <c r="J48" s="190">
        <v>96.24</v>
      </c>
    </row>
    <row r="49" spans="1:10" ht="25.9" customHeight="1">
      <c r="A49" s="168" t="s">
        <v>1492</v>
      </c>
      <c r="B49" s="169" t="s">
        <v>1565</v>
      </c>
      <c r="C49" s="168" t="s">
        <v>13</v>
      </c>
      <c r="D49" s="168" t="s">
        <v>1393</v>
      </c>
      <c r="E49" s="371" t="s">
        <v>1545</v>
      </c>
      <c r="F49" s="371"/>
      <c r="G49" s="170" t="s">
        <v>29</v>
      </c>
      <c r="H49" s="189">
        <v>1.95</v>
      </c>
      <c r="I49" s="190">
        <v>57</v>
      </c>
      <c r="J49" s="190">
        <v>111.15</v>
      </c>
    </row>
    <row r="50" spans="1:10" ht="25.9" customHeight="1">
      <c r="A50" s="168" t="s">
        <v>1492</v>
      </c>
      <c r="B50" s="169" t="s">
        <v>1566</v>
      </c>
      <c r="C50" s="168" t="s">
        <v>13</v>
      </c>
      <c r="D50" s="168" t="s">
        <v>1567</v>
      </c>
      <c r="E50" s="371" t="s">
        <v>1545</v>
      </c>
      <c r="F50" s="371"/>
      <c r="G50" s="170" t="s">
        <v>21</v>
      </c>
      <c r="H50" s="189">
        <v>1</v>
      </c>
      <c r="I50" s="190">
        <v>119.47</v>
      </c>
      <c r="J50" s="190">
        <v>119.47</v>
      </c>
    </row>
    <row r="51" spans="1:10" ht="39" customHeight="1">
      <c r="A51" s="171" t="s">
        <v>1502</v>
      </c>
      <c r="B51" s="172" t="s">
        <v>1568</v>
      </c>
      <c r="C51" s="171" t="s">
        <v>13</v>
      </c>
      <c r="D51" s="171" t="s">
        <v>1569</v>
      </c>
      <c r="E51" s="372" t="s">
        <v>1505</v>
      </c>
      <c r="F51" s="372"/>
      <c r="G51" s="173" t="s">
        <v>21</v>
      </c>
      <c r="H51" s="191">
        <v>1</v>
      </c>
      <c r="I51" s="192">
        <v>244.57</v>
      </c>
      <c r="J51" s="192">
        <v>244.57</v>
      </c>
    </row>
    <row r="52" spans="1:10" ht="39" customHeight="1">
      <c r="A52" s="171" t="s">
        <v>1502</v>
      </c>
      <c r="B52" s="172" t="s">
        <v>1570</v>
      </c>
      <c r="C52" s="171" t="s">
        <v>13</v>
      </c>
      <c r="D52" s="171" t="s">
        <v>1571</v>
      </c>
      <c r="E52" s="372" t="s">
        <v>1505</v>
      </c>
      <c r="F52" s="372"/>
      <c r="G52" s="173" t="s">
        <v>21</v>
      </c>
      <c r="H52" s="191">
        <v>1</v>
      </c>
      <c r="I52" s="192">
        <v>29.31</v>
      </c>
      <c r="J52" s="192">
        <v>29.31</v>
      </c>
    </row>
    <row r="53" spans="1:10" ht="25.9" customHeight="1">
      <c r="A53" s="171" t="s">
        <v>1502</v>
      </c>
      <c r="B53" s="172" t="s">
        <v>1572</v>
      </c>
      <c r="C53" s="171" t="s">
        <v>13</v>
      </c>
      <c r="D53" s="171" t="s">
        <v>1573</v>
      </c>
      <c r="E53" s="372" t="s">
        <v>1505</v>
      </c>
      <c r="F53" s="372"/>
      <c r="G53" s="173" t="s">
        <v>21</v>
      </c>
      <c r="H53" s="191">
        <v>1</v>
      </c>
      <c r="I53" s="192">
        <v>5.92</v>
      </c>
      <c r="J53" s="192">
        <v>5.92</v>
      </c>
    </row>
    <row r="54" spans="1:10" ht="39" customHeight="1">
      <c r="A54" s="171" t="s">
        <v>1502</v>
      </c>
      <c r="B54" s="172" t="s">
        <v>1574</v>
      </c>
      <c r="C54" s="171" t="s">
        <v>13</v>
      </c>
      <c r="D54" s="171" t="s">
        <v>1575</v>
      </c>
      <c r="E54" s="372" t="s">
        <v>1505</v>
      </c>
      <c r="F54" s="372"/>
      <c r="G54" s="173" t="s">
        <v>21</v>
      </c>
      <c r="H54" s="191">
        <v>3</v>
      </c>
      <c r="I54" s="192">
        <v>11.71</v>
      </c>
      <c r="J54" s="192">
        <v>35.130000000000003</v>
      </c>
    </row>
    <row r="55" spans="1:10" ht="39" customHeight="1">
      <c r="A55" s="171" t="s">
        <v>1502</v>
      </c>
      <c r="B55" s="172" t="s">
        <v>1576</v>
      </c>
      <c r="C55" s="171" t="s">
        <v>13</v>
      </c>
      <c r="D55" s="171" t="s">
        <v>1577</v>
      </c>
      <c r="E55" s="372" t="s">
        <v>1505</v>
      </c>
      <c r="F55" s="372"/>
      <c r="G55" s="173" t="s">
        <v>21</v>
      </c>
      <c r="H55" s="191">
        <v>2</v>
      </c>
      <c r="I55" s="192">
        <v>1.56</v>
      </c>
      <c r="J55" s="192">
        <v>3.12</v>
      </c>
    </row>
    <row r="56" spans="1:10" ht="25.9" customHeight="1">
      <c r="A56" s="171" t="s">
        <v>1502</v>
      </c>
      <c r="B56" s="172" t="s">
        <v>1578</v>
      </c>
      <c r="C56" s="171" t="s">
        <v>13</v>
      </c>
      <c r="D56" s="171" t="s">
        <v>1579</v>
      </c>
      <c r="E56" s="372" t="s">
        <v>1505</v>
      </c>
      <c r="F56" s="372"/>
      <c r="G56" s="173" t="s">
        <v>21</v>
      </c>
      <c r="H56" s="191">
        <v>1</v>
      </c>
      <c r="I56" s="192">
        <v>28.93</v>
      </c>
      <c r="J56" s="192">
        <v>28.93</v>
      </c>
    </row>
    <row r="57" spans="1:10" ht="25.9" customHeight="1">
      <c r="A57" s="171" t="s">
        <v>1502</v>
      </c>
      <c r="B57" s="172" t="s">
        <v>1580</v>
      </c>
      <c r="C57" s="171" t="s">
        <v>13</v>
      </c>
      <c r="D57" s="171" t="s">
        <v>1581</v>
      </c>
      <c r="E57" s="372" t="s">
        <v>1505</v>
      </c>
      <c r="F57" s="372"/>
      <c r="G57" s="173" t="s">
        <v>21</v>
      </c>
      <c r="H57" s="191">
        <v>0.06</v>
      </c>
      <c r="I57" s="192">
        <v>55.49</v>
      </c>
      <c r="J57" s="192">
        <v>3.32</v>
      </c>
    </row>
    <row r="58" spans="1:10" ht="39" customHeight="1">
      <c r="A58" s="171" t="s">
        <v>1502</v>
      </c>
      <c r="B58" s="172" t="s">
        <v>1582</v>
      </c>
      <c r="C58" s="171" t="s">
        <v>13</v>
      </c>
      <c r="D58" s="171" t="s">
        <v>1583</v>
      </c>
      <c r="E58" s="372" t="s">
        <v>1505</v>
      </c>
      <c r="F58" s="372"/>
      <c r="G58" s="173" t="s">
        <v>21</v>
      </c>
      <c r="H58" s="191">
        <v>1</v>
      </c>
      <c r="I58" s="192">
        <v>49.05</v>
      </c>
      <c r="J58" s="192">
        <v>49.05</v>
      </c>
    </row>
    <row r="59" spans="1:10" ht="24" customHeight="1">
      <c r="A59" s="171" t="s">
        <v>1502</v>
      </c>
      <c r="B59" s="172" t="s">
        <v>1584</v>
      </c>
      <c r="C59" s="171" t="s">
        <v>13</v>
      </c>
      <c r="D59" s="171" t="s">
        <v>1585</v>
      </c>
      <c r="E59" s="372" t="s">
        <v>1505</v>
      </c>
      <c r="F59" s="372"/>
      <c r="G59" s="173" t="s">
        <v>29</v>
      </c>
      <c r="H59" s="191">
        <v>0.16639999999999999</v>
      </c>
      <c r="I59" s="192">
        <v>4.12</v>
      </c>
      <c r="J59" s="192">
        <v>0.68</v>
      </c>
    </row>
    <row r="60" spans="1:10" ht="24" customHeight="1">
      <c r="A60" s="171" t="s">
        <v>1502</v>
      </c>
      <c r="B60" s="172" t="s">
        <v>1586</v>
      </c>
      <c r="C60" s="171" t="s">
        <v>13</v>
      </c>
      <c r="D60" s="171" t="s">
        <v>1587</v>
      </c>
      <c r="E60" s="372" t="s">
        <v>1505</v>
      </c>
      <c r="F60" s="372"/>
      <c r="G60" s="173" t="s">
        <v>21</v>
      </c>
      <c r="H60" s="191">
        <v>2</v>
      </c>
      <c r="I60" s="192">
        <v>0.35</v>
      </c>
      <c r="J60" s="192">
        <v>0.7</v>
      </c>
    </row>
    <row r="61" spans="1:10" ht="25.5">
      <c r="A61" s="174"/>
      <c r="B61" s="174"/>
      <c r="C61" s="174"/>
      <c r="D61" s="174"/>
      <c r="E61" s="174" t="s">
        <v>1512</v>
      </c>
      <c r="F61" s="175">
        <v>328.19</v>
      </c>
      <c r="G61" s="174" t="s">
        <v>1513</v>
      </c>
      <c r="H61" s="175">
        <v>0</v>
      </c>
      <c r="I61" s="174" t="s">
        <v>1514</v>
      </c>
      <c r="J61" s="175">
        <v>328.19</v>
      </c>
    </row>
    <row r="62" spans="1:10">
      <c r="A62" s="174"/>
      <c r="B62" s="174"/>
      <c r="C62" s="174"/>
      <c r="D62" s="174"/>
      <c r="E62" s="174" t="s">
        <v>1515</v>
      </c>
      <c r="F62" s="175">
        <v>462.23</v>
      </c>
      <c r="G62" s="174"/>
      <c r="H62" s="373" t="s">
        <v>1516</v>
      </c>
      <c r="I62" s="373"/>
      <c r="J62" s="175">
        <v>2311.15</v>
      </c>
    </row>
    <row r="63" spans="1:10" ht="49.9" customHeight="1" thickBot="1">
      <c r="A63" s="176"/>
      <c r="B63" s="176"/>
      <c r="C63" s="176"/>
      <c r="D63" s="176"/>
      <c r="E63" s="176"/>
      <c r="F63" s="176"/>
      <c r="G63" s="176" t="s">
        <v>1517</v>
      </c>
      <c r="H63" s="193">
        <v>1</v>
      </c>
      <c r="I63" s="176" t="s">
        <v>1518</v>
      </c>
      <c r="J63" s="194">
        <v>2311.15</v>
      </c>
    </row>
    <row r="64" spans="1:10" ht="1.1499999999999999" customHeight="1" thickTop="1">
      <c r="A64" s="177"/>
      <c r="B64" s="177"/>
      <c r="C64" s="177"/>
      <c r="D64" s="177"/>
      <c r="E64" s="177"/>
      <c r="F64" s="177"/>
      <c r="G64" s="177"/>
      <c r="H64" s="177"/>
      <c r="I64" s="177"/>
      <c r="J64" s="177"/>
    </row>
    <row r="65" spans="1:10" ht="18" customHeight="1">
      <c r="A65" s="178" t="s">
        <v>1588</v>
      </c>
      <c r="B65" s="179" t="s">
        <v>1480</v>
      </c>
      <c r="C65" s="178" t="s">
        <v>1481</v>
      </c>
      <c r="D65" s="178" t="s">
        <v>1482</v>
      </c>
      <c r="E65" s="374" t="s">
        <v>1483</v>
      </c>
      <c r="F65" s="374"/>
      <c r="G65" s="180" t="s">
        <v>1484</v>
      </c>
      <c r="H65" s="179" t="s">
        <v>1485</v>
      </c>
      <c r="I65" s="179" t="s">
        <v>1486</v>
      </c>
      <c r="J65" s="179" t="s">
        <v>1487</v>
      </c>
    </row>
    <row r="66" spans="1:10" ht="39" customHeight="1">
      <c r="A66" s="181" t="s">
        <v>1488</v>
      </c>
      <c r="B66" s="182" t="s">
        <v>1589</v>
      </c>
      <c r="C66" s="181" t="s">
        <v>13</v>
      </c>
      <c r="D66" s="181" t="s">
        <v>28</v>
      </c>
      <c r="E66" s="375" t="s">
        <v>1590</v>
      </c>
      <c r="F66" s="375"/>
      <c r="G66" s="183" t="s">
        <v>29</v>
      </c>
      <c r="H66" s="195">
        <v>1</v>
      </c>
      <c r="I66" s="196">
        <v>62.6</v>
      </c>
      <c r="J66" s="196">
        <v>62.6</v>
      </c>
    </row>
    <row r="67" spans="1:10" ht="25.9" customHeight="1">
      <c r="A67" s="168" t="s">
        <v>1492</v>
      </c>
      <c r="B67" s="169" t="s">
        <v>1522</v>
      </c>
      <c r="C67" s="168" t="s">
        <v>13</v>
      </c>
      <c r="D67" s="168" t="s">
        <v>1523</v>
      </c>
      <c r="E67" s="371" t="s">
        <v>1498</v>
      </c>
      <c r="F67" s="371"/>
      <c r="G67" s="170" t="s">
        <v>1499</v>
      </c>
      <c r="H67" s="189">
        <v>0.72470000000000001</v>
      </c>
      <c r="I67" s="190">
        <v>22.16</v>
      </c>
      <c r="J67" s="190">
        <v>16.05</v>
      </c>
    </row>
    <row r="68" spans="1:10" ht="24" customHeight="1">
      <c r="A68" s="168" t="s">
        <v>1492</v>
      </c>
      <c r="B68" s="169" t="s">
        <v>1496</v>
      </c>
      <c r="C68" s="168" t="s">
        <v>13</v>
      </c>
      <c r="D68" s="168" t="s">
        <v>1497</v>
      </c>
      <c r="E68" s="371" t="s">
        <v>1498</v>
      </c>
      <c r="F68" s="371"/>
      <c r="G68" s="170" t="s">
        <v>1499</v>
      </c>
      <c r="H68" s="189">
        <v>0.72470000000000001</v>
      </c>
      <c r="I68" s="190">
        <v>26.91</v>
      </c>
      <c r="J68" s="190">
        <v>19.5</v>
      </c>
    </row>
    <row r="69" spans="1:10" ht="39" customHeight="1">
      <c r="A69" s="168" t="s">
        <v>1492</v>
      </c>
      <c r="B69" s="169" t="s">
        <v>1524</v>
      </c>
      <c r="C69" s="168" t="s">
        <v>13</v>
      </c>
      <c r="D69" s="168" t="s">
        <v>1525</v>
      </c>
      <c r="E69" s="371" t="s">
        <v>1526</v>
      </c>
      <c r="F69" s="371"/>
      <c r="G69" s="170" t="s">
        <v>1527</v>
      </c>
      <c r="H69" s="189">
        <v>7.0000000000000001E-3</v>
      </c>
      <c r="I69" s="190">
        <v>29.01</v>
      </c>
      <c r="J69" s="190">
        <v>0.2</v>
      </c>
    </row>
    <row r="70" spans="1:10" ht="39" customHeight="1">
      <c r="A70" s="168" t="s">
        <v>1492</v>
      </c>
      <c r="B70" s="169" t="s">
        <v>1528</v>
      </c>
      <c r="C70" s="168" t="s">
        <v>13</v>
      </c>
      <c r="D70" s="168" t="s">
        <v>1529</v>
      </c>
      <c r="E70" s="371" t="s">
        <v>1526</v>
      </c>
      <c r="F70" s="371"/>
      <c r="G70" s="170" t="s">
        <v>1530</v>
      </c>
      <c r="H70" s="189">
        <v>2.8000000000000001E-2</v>
      </c>
      <c r="I70" s="190">
        <v>27.35</v>
      </c>
      <c r="J70" s="190">
        <v>0.76</v>
      </c>
    </row>
    <row r="71" spans="1:10" ht="39" customHeight="1">
      <c r="A71" s="168" t="s">
        <v>1492</v>
      </c>
      <c r="B71" s="169" t="s">
        <v>1531</v>
      </c>
      <c r="C71" s="168" t="s">
        <v>13</v>
      </c>
      <c r="D71" s="168" t="s">
        <v>1532</v>
      </c>
      <c r="E71" s="371" t="s">
        <v>1533</v>
      </c>
      <c r="F71" s="371"/>
      <c r="G71" s="170" t="s">
        <v>1534</v>
      </c>
      <c r="H71" s="189">
        <v>4.0000000000000001E-3</v>
      </c>
      <c r="I71" s="190">
        <v>585.23</v>
      </c>
      <c r="J71" s="190">
        <v>2.34</v>
      </c>
    </row>
    <row r="72" spans="1:10" ht="39" customHeight="1">
      <c r="A72" s="171" t="s">
        <v>1502</v>
      </c>
      <c r="B72" s="172" t="s">
        <v>1591</v>
      </c>
      <c r="C72" s="171" t="s">
        <v>13</v>
      </c>
      <c r="D72" s="171" t="s">
        <v>1592</v>
      </c>
      <c r="E72" s="372" t="s">
        <v>1505</v>
      </c>
      <c r="F72" s="372"/>
      <c r="G72" s="173" t="s">
        <v>29</v>
      </c>
      <c r="H72" s="191">
        <v>0.74450000000000005</v>
      </c>
      <c r="I72" s="192">
        <v>6.53</v>
      </c>
      <c r="J72" s="192">
        <v>4.8600000000000003</v>
      </c>
    </row>
    <row r="73" spans="1:10" ht="39" customHeight="1">
      <c r="A73" s="171" t="s">
        <v>1502</v>
      </c>
      <c r="B73" s="172" t="s">
        <v>1593</v>
      </c>
      <c r="C73" s="171" t="s">
        <v>13</v>
      </c>
      <c r="D73" s="171" t="s">
        <v>1594</v>
      </c>
      <c r="E73" s="372" t="s">
        <v>1505</v>
      </c>
      <c r="F73" s="372"/>
      <c r="G73" s="173" t="s">
        <v>29</v>
      </c>
      <c r="H73" s="191">
        <v>0.41249999999999998</v>
      </c>
      <c r="I73" s="192">
        <v>23.46</v>
      </c>
      <c r="J73" s="192">
        <v>9.67</v>
      </c>
    </row>
    <row r="74" spans="1:10" ht="24" customHeight="1">
      <c r="A74" s="171" t="s">
        <v>1502</v>
      </c>
      <c r="B74" s="172" t="s">
        <v>1595</v>
      </c>
      <c r="C74" s="171" t="s">
        <v>13</v>
      </c>
      <c r="D74" s="171" t="s">
        <v>1596</v>
      </c>
      <c r="E74" s="372" t="s">
        <v>1505</v>
      </c>
      <c r="F74" s="372"/>
      <c r="G74" s="173" t="s">
        <v>86</v>
      </c>
      <c r="H74" s="191">
        <v>0.111</v>
      </c>
      <c r="I74" s="192">
        <v>18.010000000000002</v>
      </c>
      <c r="J74" s="192">
        <v>1.99</v>
      </c>
    </row>
    <row r="75" spans="1:10" ht="24" customHeight="1">
      <c r="A75" s="171" t="s">
        <v>1502</v>
      </c>
      <c r="B75" s="172" t="s">
        <v>1597</v>
      </c>
      <c r="C75" s="171" t="s">
        <v>13</v>
      </c>
      <c r="D75" s="171" t="s">
        <v>1598</v>
      </c>
      <c r="E75" s="372" t="s">
        <v>1505</v>
      </c>
      <c r="F75" s="372"/>
      <c r="G75" s="173" t="s">
        <v>1599</v>
      </c>
      <c r="H75" s="191">
        <v>2.5600000000000001E-2</v>
      </c>
      <c r="I75" s="192">
        <v>35.03</v>
      </c>
      <c r="J75" s="192">
        <v>0.89</v>
      </c>
    </row>
    <row r="76" spans="1:10" ht="25.9" customHeight="1">
      <c r="A76" s="171" t="s">
        <v>1502</v>
      </c>
      <c r="B76" s="172" t="s">
        <v>1600</v>
      </c>
      <c r="C76" s="171" t="s">
        <v>13</v>
      </c>
      <c r="D76" s="171" t="s">
        <v>1601</v>
      </c>
      <c r="E76" s="372" t="s">
        <v>1505</v>
      </c>
      <c r="F76" s="372"/>
      <c r="G76" s="173" t="s">
        <v>29</v>
      </c>
      <c r="H76" s="191">
        <v>0.55000000000000004</v>
      </c>
      <c r="I76" s="192">
        <v>11.54</v>
      </c>
      <c r="J76" s="192">
        <v>6.34</v>
      </c>
    </row>
    <row r="77" spans="1:10" ht="25.5">
      <c r="A77" s="174"/>
      <c r="B77" s="174"/>
      <c r="C77" s="174"/>
      <c r="D77" s="174"/>
      <c r="E77" s="174" t="s">
        <v>1512</v>
      </c>
      <c r="F77" s="175">
        <v>25.35</v>
      </c>
      <c r="G77" s="174" t="s">
        <v>1513</v>
      </c>
      <c r="H77" s="175">
        <v>0</v>
      </c>
      <c r="I77" s="174" t="s">
        <v>1514</v>
      </c>
      <c r="J77" s="175">
        <v>25.35</v>
      </c>
    </row>
    <row r="78" spans="1:10">
      <c r="A78" s="174"/>
      <c r="B78" s="174"/>
      <c r="C78" s="174"/>
      <c r="D78" s="174"/>
      <c r="E78" s="174" t="s">
        <v>1515</v>
      </c>
      <c r="F78" s="175">
        <v>15.65</v>
      </c>
      <c r="G78" s="174"/>
      <c r="H78" s="373" t="s">
        <v>1516</v>
      </c>
      <c r="I78" s="373"/>
      <c r="J78" s="175">
        <v>78.25</v>
      </c>
    </row>
    <row r="79" spans="1:10" ht="49.9" customHeight="1" thickBot="1">
      <c r="A79" s="176"/>
      <c r="B79" s="176"/>
      <c r="C79" s="176"/>
      <c r="D79" s="176"/>
      <c r="E79" s="176"/>
      <c r="F79" s="176"/>
      <c r="G79" s="176" t="s">
        <v>1517</v>
      </c>
      <c r="H79" s="193">
        <v>127.78</v>
      </c>
      <c r="I79" s="176" t="s">
        <v>1518</v>
      </c>
      <c r="J79" s="194">
        <v>9998.7800000000007</v>
      </c>
    </row>
    <row r="80" spans="1:10" ht="1.1499999999999999" customHeight="1" thickTop="1">
      <c r="A80" s="177"/>
      <c r="B80" s="177"/>
      <c r="C80" s="177"/>
      <c r="D80" s="177"/>
      <c r="E80" s="177"/>
      <c r="F80" s="177"/>
      <c r="G80" s="177"/>
      <c r="H80" s="177"/>
      <c r="I80" s="177"/>
      <c r="J80" s="177"/>
    </row>
    <row r="81" spans="1:10" ht="18" customHeight="1">
      <c r="A81" s="178" t="s">
        <v>1602</v>
      </c>
      <c r="B81" s="179" t="s">
        <v>1480</v>
      </c>
      <c r="C81" s="178" t="s">
        <v>1481</v>
      </c>
      <c r="D81" s="178" t="s">
        <v>1482</v>
      </c>
      <c r="E81" s="374" t="s">
        <v>1483</v>
      </c>
      <c r="F81" s="374"/>
      <c r="G81" s="180" t="s">
        <v>1484</v>
      </c>
      <c r="H81" s="179" t="s">
        <v>1485</v>
      </c>
      <c r="I81" s="179" t="s">
        <v>1486</v>
      </c>
      <c r="J81" s="179" t="s">
        <v>1487</v>
      </c>
    </row>
    <row r="82" spans="1:10" ht="39" customHeight="1">
      <c r="A82" s="181" t="s">
        <v>1488</v>
      </c>
      <c r="B82" s="182" t="s">
        <v>1603</v>
      </c>
      <c r="C82" s="181" t="s">
        <v>13</v>
      </c>
      <c r="D82" s="181" t="s">
        <v>49</v>
      </c>
      <c r="E82" s="375" t="s">
        <v>1604</v>
      </c>
      <c r="F82" s="375"/>
      <c r="G82" s="183" t="s">
        <v>1491</v>
      </c>
      <c r="H82" s="195">
        <v>1</v>
      </c>
      <c r="I82" s="196">
        <v>0.61</v>
      </c>
      <c r="J82" s="196">
        <v>0.61</v>
      </c>
    </row>
    <row r="83" spans="1:10" ht="24" customHeight="1">
      <c r="A83" s="168" t="s">
        <v>1492</v>
      </c>
      <c r="B83" s="169" t="s">
        <v>1605</v>
      </c>
      <c r="C83" s="168" t="s">
        <v>13</v>
      </c>
      <c r="D83" s="168" t="s">
        <v>1606</v>
      </c>
      <c r="E83" s="371" t="s">
        <v>1498</v>
      </c>
      <c r="F83" s="371"/>
      <c r="G83" s="170" t="s">
        <v>1499</v>
      </c>
      <c r="H83" s="189">
        <v>4.5999999999999999E-3</v>
      </c>
      <c r="I83" s="190">
        <v>22.84</v>
      </c>
      <c r="J83" s="190">
        <v>0.1</v>
      </c>
    </row>
    <row r="84" spans="1:10" ht="39" customHeight="1">
      <c r="A84" s="168" t="s">
        <v>1492</v>
      </c>
      <c r="B84" s="169" t="s">
        <v>1607</v>
      </c>
      <c r="C84" s="168" t="s">
        <v>13</v>
      </c>
      <c r="D84" s="168" t="s">
        <v>1608</v>
      </c>
      <c r="E84" s="371" t="s">
        <v>1526</v>
      </c>
      <c r="F84" s="371"/>
      <c r="G84" s="170" t="s">
        <v>1530</v>
      </c>
      <c r="H84" s="189">
        <v>2.8999999999999998E-3</v>
      </c>
      <c r="I84" s="190">
        <v>70.06</v>
      </c>
      <c r="J84" s="190">
        <v>0.2</v>
      </c>
    </row>
    <row r="85" spans="1:10" ht="39" customHeight="1">
      <c r="A85" s="168" t="s">
        <v>1492</v>
      </c>
      <c r="B85" s="169" t="s">
        <v>1609</v>
      </c>
      <c r="C85" s="168" t="s">
        <v>13</v>
      </c>
      <c r="D85" s="168" t="s">
        <v>1610</v>
      </c>
      <c r="E85" s="371" t="s">
        <v>1526</v>
      </c>
      <c r="F85" s="371"/>
      <c r="G85" s="170" t="s">
        <v>1527</v>
      </c>
      <c r="H85" s="189">
        <v>1.6999999999999999E-3</v>
      </c>
      <c r="I85" s="190">
        <v>186.81</v>
      </c>
      <c r="J85" s="190">
        <v>0.31</v>
      </c>
    </row>
    <row r="86" spans="1:10" ht="25.5">
      <c r="A86" s="174"/>
      <c r="B86" s="174"/>
      <c r="C86" s="174"/>
      <c r="D86" s="174"/>
      <c r="E86" s="174" t="s">
        <v>1512</v>
      </c>
      <c r="F86" s="175">
        <v>0.14000000000000001</v>
      </c>
      <c r="G86" s="174" t="s">
        <v>1513</v>
      </c>
      <c r="H86" s="175">
        <v>0</v>
      </c>
      <c r="I86" s="174" t="s">
        <v>1514</v>
      </c>
      <c r="J86" s="175">
        <v>0.14000000000000001</v>
      </c>
    </row>
    <row r="87" spans="1:10">
      <c r="A87" s="174"/>
      <c r="B87" s="174"/>
      <c r="C87" s="174"/>
      <c r="D87" s="174"/>
      <c r="E87" s="174" t="s">
        <v>1515</v>
      </c>
      <c r="F87" s="175">
        <v>0.15</v>
      </c>
      <c r="G87" s="174"/>
      <c r="H87" s="373" t="s">
        <v>1516</v>
      </c>
      <c r="I87" s="373"/>
      <c r="J87" s="175">
        <v>0.76</v>
      </c>
    </row>
    <row r="88" spans="1:10" ht="49.9" customHeight="1" thickBot="1">
      <c r="A88" s="176"/>
      <c r="B88" s="176"/>
      <c r="C88" s="176"/>
      <c r="D88" s="176"/>
      <c r="E88" s="176"/>
      <c r="F88" s="176"/>
      <c r="G88" s="176" t="s">
        <v>1517</v>
      </c>
      <c r="H88" s="193">
        <v>1575</v>
      </c>
      <c r="I88" s="176" t="s">
        <v>1518</v>
      </c>
      <c r="J88" s="194">
        <v>1197</v>
      </c>
    </row>
    <row r="89" spans="1:10" ht="1.1499999999999999" customHeight="1" thickTop="1">
      <c r="A89" s="177"/>
      <c r="B89" s="177"/>
      <c r="C89" s="177"/>
      <c r="D89" s="177"/>
      <c r="E89" s="177"/>
      <c r="F89" s="177"/>
      <c r="G89" s="177"/>
      <c r="H89" s="177"/>
      <c r="I89" s="177"/>
      <c r="J89" s="177"/>
    </row>
    <row r="90" spans="1:10" ht="18" customHeight="1">
      <c r="A90" s="178" t="s">
        <v>1611</v>
      </c>
      <c r="B90" s="179" t="s">
        <v>1480</v>
      </c>
      <c r="C90" s="178" t="s">
        <v>1481</v>
      </c>
      <c r="D90" s="178" t="s">
        <v>1482</v>
      </c>
      <c r="E90" s="374" t="s">
        <v>1483</v>
      </c>
      <c r="F90" s="374"/>
      <c r="G90" s="180" t="s">
        <v>1484</v>
      </c>
      <c r="H90" s="179" t="s">
        <v>1485</v>
      </c>
      <c r="I90" s="179" t="s">
        <v>1486</v>
      </c>
      <c r="J90" s="179" t="s">
        <v>1487</v>
      </c>
    </row>
    <row r="91" spans="1:10" ht="52.15" customHeight="1">
      <c r="A91" s="181" t="s">
        <v>1488</v>
      </c>
      <c r="B91" s="182" t="s">
        <v>1612</v>
      </c>
      <c r="C91" s="181" t="s">
        <v>13</v>
      </c>
      <c r="D91" s="181" t="s">
        <v>52</v>
      </c>
      <c r="E91" s="375" t="s">
        <v>1613</v>
      </c>
      <c r="F91" s="375"/>
      <c r="G91" s="183" t="s">
        <v>1534</v>
      </c>
      <c r="H91" s="195">
        <v>1</v>
      </c>
      <c r="I91" s="196">
        <v>67.05</v>
      </c>
      <c r="J91" s="196">
        <v>67.05</v>
      </c>
    </row>
    <row r="92" spans="1:10" ht="39" customHeight="1">
      <c r="A92" s="168" t="s">
        <v>1492</v>
      </c>
      <c r="B92" s="169" t="s">
        <v>1614</v>
      </c>
      <c r="C92" s="168" t="s">
        <v>13</v>
      </c>
      <c r="D92" s="168" t="s">
        <v>1615</v>
      </c>
      <c r="E92" s="371" t="s">
        <v>1526</v>
      </c>
      <c r="F92" s="371"/>
      <c r="G92" s="170" t="s">
        <v>1527</v>
      </c>
      <c r="H92" s="189">
        <v>2.7799999999999998E-2</v>
      </c>
      <c r="I92" s="190">
        <v>211.35</v>
      </c>
      <c r="J92" s="190">
        <v>5.87</v>
      </c>
    </row>
    <row r="93" spans="1:10" ht="39" customHeight="1">
      <c r="A93" s="168" t="s">
        <v>1492</v>
      </c>
      <c r="B93" s="169" t="s">
        <v>1616</v>
      </c>
      <c r="C93" s="168" t="s">
        <v>13</v>
      </c>
      <c r="D93" s="168" t="s">
        <v>1617</v>
      </c>
      <c r="E93" s="371" t="s">
        <v>1526</v>
      </c>
      <c r="F93" s="371"/>
      <c r="G93" s="170" t="s">
        <v>1530</v>
      </c>
      <c r="H93" s="189">
        <v>4.02E-2</v>
      </c>
      <c r="I93" s="190">
        <v>87.71</v>
      </c>
      <c r="J93" s="190">
        <v>3.52</v>
      </c>
    </row>
    <row r="94" spans="1:10" ht="64.900000000000006" customHeight="1">
      <c r="A94" s="168" t="s">
        <v>1492</v>
      </c>
      <c r="B94" s="169" t="s">
        <v>1618</v>
      </c>
      <c r="C94" s="168" t="s">
        <v>13</v>
      </c>
      <c r="D94" s="168" t="s">
        <v>1619</v>
      </c>
      <c r="E94" s="371" t="s">
        <v>1526</v>
      </c>
      <c r="F94" s="371"/>
      <c r="G94" s="170" t="s">
        <v>1527</v>
      </c>
      <c r="H94" s="189">
        <v>5.4000000000000003E-3</v>
      </c>
      <c r="I94" s="190">
        <v>318.52</v>
      </c>
      <c r="J94" s="190">
        <v>1.72</v>
      </c>
    </row>
    <row r="95" spans="1:10" ht="64.900000000000006" customHeight="1">
      <c r="A95" s="168" t="s">
        <v>1492</v>
      </c>
      <c r="B95" s="169" t="s">
        <v>1620</v>
      </c>
      <c r="C95" s="168" t="s">
        <v>13</v>
      </c>
      <c r="D95" s="168" t="s">
        <v>1621</v>
      </c>
      <c r="E95" s="371" t="s">
        <v>1526</v>
      </c>
      <c r="F95" s="371"/>
      <c r="G95" s="170" t="s">
        <v>1530</v>
      </c>
      <c r="H95" s="189">
        <v>5.9999999999999995E-4</v>
      </c>
      <c r="I95" s="190">
        <v>71.400000000000006</v>
      </c>
      <c r="J95" s="190">
        <v>0.04</v>
      </c>
    </row>
    <row r="96" spans="1:10" ht="24" customHeight="1">
      <c r="A96" s="168" t="s">
        <v>1492</v>
      </c>
      <c r="B96" s="169" t="s">
        <v>1500</v>
      </c>
      <c r="C96" s="168" t="s">
        <v>13</v>
      </c>
      <c r="D96" s="168" t="s">
        <v>1501</v>
      </c>
      <c r="E96" s="371" t="s">
        <v>1498</v>
      </c>
      <c r="F96" s="371"/>
      <c r="G96" s="170" t="s">
        <v>1499</v>
      </c>
      <c r="H96" s="189">
        <v>3.7900000000000003E-2</v>
      </c>
      <c r="I96" s="190">
        <v>21.78</v>
      </c>
      <c r="J96" s="190">
        <v>0.82</v>
      </c>
    </row>
    <row r="97" spans="1:10" ht="39" customHeight="1">
      <c r="A97" s="168" t="s">
        <v>1492</v>
      </c>
      <c r="B97" s="169" t="s">
        <v>1622</v>
      </c>
      <c r="C97" s="168" t="s">
        <v>13</v>
      </c>
      <c r="D97" s="168" t="s">
        <v>1623</v>
      </c>
      <c r="E97" s="371" t="s">
        <v>1526</v>
      </c>
      <c r="F97" s="371"/>
      <c r="G97" s="170" t="s">
        <v>1527</v>
      </c>
      <c r="H97" s="189">
        <v>0.12520000000000001</v>
      </c>
      <c r="I97" s="190">
        <v>35.020000000000003</v>
      </c>
      <c r="J97" s="190">
        <v>4.38</v>
      </c>
    </row>
    <row r="98" spans="1:10" ht="25.9" customHeight="1">
      <c r="A98" s="171" t="s">
        <v>1502</v>
      </c>
      <c r="B98" s="172" t="s">
        <v>1624</v>
      </c>
      <c r="C98" s="171" t="s">
        <v>13</v>
      </c>
      <c r="D98" s="171" t="s">
        <v>1625</v>
      </c>
      <c r="E98" s="372" t="s">
        <v>1505</v>
      </c>
      <c r="F98" s="372"/>
      <c r="G98" s="173" t="s">
        <v>1534</v>
      </c>
      <c r="H98" s="191">
        <v>1.3889</v>
      </c>
      <c r="I98" s="192">
        <v>36.51</v>
      </c>
      <c r="J98" s="192">
        <v>50.7</v>
      </c>
    </row>
    <row r="99" spans="1:10" ht="25.5">
      <c r="A99" s="174"/>
      <c r="B99" s="174"/>
      <c r="C99" s="174"/>
      <c r="D99" s="174"/>
      <c r="E99" s="174" t="s">
        <v>1512</v>
      </c>
      <c r="F99" s="175">
        <v>4.7</v>
      </c>
      <c r="G99" s="174" t="s">
        <v>1513</v>
      </c>
      <c r="H99" s="175">
        <v>0</v>
      </c>
      <c r="I99" s="174" t="s">
        <v>1514</v>
      </c>
      <c r="J99" s="175">
        <v>4.7</v>
      </c>
    </row>
    <row r="100" spans="1:10">
      <c r="A100" s="174"/>
      <c r="B100" s="174"/>
      <c r="C100" s="174"/>
      <c r="D100" s="174"/>
      <c r="E100" s="174" t="s">
        <v>1515</v>
      </c>
      <c r="F100" s="175">
        <v>16.760000000000002</v>
      </c>
      <c r="G100" s="174"/>
      <c r="H100" s="373" t="s">
        <v>1516</v>
      </c>
      <c r="I100" s="373"/>
      <c r="J100" s="175">
        <v>83.81</v>
      </c>
    </row>
    <row r="101" spans="1:10" ht="49.9" customHeight="1" thickBot="1">
      <c r="A101" s="176"/>
      <c r="B101" s="176"/>
      <c r="C101" s="176"/>
      <c r="D101" s="176"/>
      <c r="E101" s="176"/>
      <c r="F101" s="176"/>
      <c r="G101" s="176" t="s">
        <v>1517</v>
      </c>
      <c r="H101" s="193">
        <v>158.44</v>
      </c>
      <c r="I101" s="176" t="s">
        <v>1518</v>
      </c>
      <c r="J101" s="194">
        <v>13278.85</v>
      </c>
    </row>
    <row r="102" spans="1:10" ht="1.1499999999999999" customHeight="1" thickTop="1">
      <c r="A102" s="177"/>
      <c r="B102" s="177"/>
      <c r="C102" s="177"/>
      <c r="D102" s="177"/>
      <c r="E102" s="177"/>
      <c r="F102" s="177"/>
      <c r="G102" s="177"/>
      <c r="H102" s="177"/>
      <c r="I102" s="177"/>
      <c r="J102" s="177"/>
    </row>
    <row r="103" spans="1:10" ht="18" customHeight="1">
      <c r="A103" s="178" t="s">
        <v>1626</v>
      </c>
      <c r="B103" s="179" t="s">
        <v>1480</v>
      </c>
      <c r="C103" s="178" t="s">
        <v>1481</v>
      </c>
      <c r="D103" s="178" t="s">
        <v>1482</v>
      </c>
      <c r="E103" s="374" t="s">
        <v>1483</v>
      </c>
      <c r="F103" s="374"/>
      <c r="G103" s="180" t="s">
        <v>1484</v>
      </c>
      <c r="H103" s="179" t="s">
        <v>1485</v>
      </c>
      <c r="I103" s="179" t="s">
        <v>1486</v>
      </c>
      <c r="J103" s="179" t="s">
        <v>1487</v>
      </c>
    </row>
    <row r="104" spans="1:10" ht="39" customHeight="1">
      <c r="A104" s="181" t="s">
        <v>1488</v>
      </c>
      <c r="B104" s="182" t="s">
        <v>1627</v>
      </c>
      <c r="C104" s="181" t="s">
        <v>13</v>
      </c>
      <c r="D104" s="181" t="s">
        <v>56</v>
      </c>
      <c r="E104" s="375" t="s">
        <v>1613</v>
      </c>
      <c r="F104" s="375"/>
      <c r="G104" s="183" t="s">
        <v>1534</v>
      </c>
      <c r="H104" s="195">
        <v>1</v>
      </c>
      <c r="I104" s="196">
        <v>94.41</v>
      </c>
      <c r="J104" s="196">
        <v>94.41</v>
      </c>
    </row>
    <row r="105" spans="1:10" ht="24" customHeight="1">
      <c r="A105" s="168" t="s">
        <v>1492</v>
      </c>
      <c r="B105" s="169" t="s">
        <v>1628</v>
      </c>
      <c r="C105" s="168" t="s">
        <v>13</v>
      </c>
      <c r="D105" s="168" t="s">
        <v>1629</v>
      </c>
      <c r="E105" s="371" t="s">
        <v>1498</v>
      </c>
      <c r="F105" s="371"/>
      <c r="G105" s="170" t="s">
        <v>1499</v>
      </c>
      <c r="H105" s="189">
        <v>0.96599999999999997</v>
      </c>
      <c r="I105" s="190">
        <v>27.26</v>
      </c>
      <c r="J105" s="190">
        <v>26.33</v>
      </c>
    </row>
    <row r="106" spans="1:10" ht="24" customHeight="1">
      <c r="A106" s="168" t="s">
        <v>1492</v>
      </c>
      <c r="B106" s="169" t="s">
        <v>1500</v>
      </c>
      <c r="C106" s="168" t="s">
        <v>13</v>
      </c>
      <c r="D106" s="168" t="s">
        <v>1501</v>
      </c>
      <c r="E106" s="371" t="s">
        <v>1498</v>
      </c>
      <c r="F106" s="371"/>
      <c r="G106" s="170" t="s">
        <v>1499</v>
      </c>
      <c r="H106" s="189">
        <v>3.1259999999999999</v>
      </c>
      <c r="I106" s="190">
        <v>21.78</v>
      </c>
      <c r="J106" s="190">
        <v>68.08</v>
      </c>
    </row>
    <row r="107" spans="1:10" ht="25.5">
      <c r="A107" s="174"/>
      <c r="B107" s="174"/>
      <c r="C107" s="174"/>
      <c r="D107" s="174"/>
      <c r="E107" s="174" t="s">
        <v>1512</v>
      </c>
      <c r="F107" s="175">
        <v>62.42</v>
      </c>
      <c r="G107" s="174" t="s">
        <v>1513</v>
      </c>
      <c r="H107" s="175">
        <v>0</v>
      </c>
      <c r="I107" s="174" t="s">
        <v>1514</v>
      </c>
      <c r="J107" s="175">
        <v>62.42</v>
      </c>
    </row>
    <row r="108" spans="1:10">
      <c r="A108" s="174"/>
      <c r="B108" s="174"/>
      <c r="C108" s="174"/>
      <c r="D108" s="174"/>
      <c r="E108" s="174" t="s">
        <v>1515</v>
      </c>
      <c r="F108" s="175">
        <v>23.6</v>
      </c>
      <c r="G108" s="174"/>
      <c r="H108" s="373" t="s">
        <v>1516</v>
      </c>
      <c r="I108" s="373"/>
      <c r="J108" s="175">
        <v>118.01</v>
      </c>
    </row>
    <row r="109" spans="1:10" ht="49.9" customHeight="1" thickBot="1">
      <c r="A109" s="176"/>
      <c r="B109" s="176"/>
      <c r="C109" s="176"/>
      <c r="D109" s="176"/>
      <c r="E109" s="176"/>
      <c r="F109" s="176"/>
      <c r="G109" s="176" t="s">
        <v>1517</v>
      </c>
      <c r="H109" s="193">
        <v>250.58</v>
      </c>
      <c r="I109" s="176" t="s">
        <v>1518</v>
      </c>
      <c r="J109" s="194">
        <v>29570.94</v>
      </c>
    </row>
    <row r="110" spans="1:10" ht="1.1499999999999999" customHeight="1" thickTop="1">
      <c r="A110" s="177"/>
      <c r="B110" s="177"/>
      <c r="C110" s="177"/>
      <c r="D110" s="177"/>
      <c r="E110" s="177"/>
      <c r="F110" s="177"/>
      <c r="G110" s="177"/>
      <c r="H110" s="177"/>
      <c r="I110" s="177"/>
      <c r="J110" s="177"/>
    </row>
    <row r="111" spans="1:10" ht="18" customHeight="1">
      <c r="A111" s="178" t="s">
        <v>1630</v>
      </c>
      <c r="B111" s="179" t="s">
        <v>1480</v>
      </c>
      <c r="C111" s="178" t="s">
        <v>1481</v>
      </c>
      <c r="D111" s="178" t="s">
        <v>1482</v>
      </c>
      <c r="E111" s="374" t="s">
        <v>1483</v>
      </c>
      <c r="F111" s="374"/>
      <c r="G111" s="180" t="s">
        <v>1484</v>
      </c>
      <c r="H111" s="179" t="s">
        <v>1485</v>
      </c>
      <c r="I111" s="179" t="s">
        <v>1486</v>
      </c>
      <c r="J111" s="179" t="s">
        <v>1487</v>
      </c>
    </row>
    <row r="112" spans="1:10" ht="39" customHeight="1">
      <c r="A112" s="181" t="s">
        <v>1488</v>
      </c>
      <c r="B112" s="182" t="s">
        <v>1631</v>
      </c>
      <c r="C112" s="181" t="s">
        <v>13</v>
      </c>
      <c r="D112" s="181" t="s">
        <v>59</v>
      </c>
      <c r="E112" s="375" t="s">
        <v>1613</v>
      </c>
      <c r="F112" s="375"/>
      <c r="G112" s="183" t="s">
        <v>1491</v>
      </c>
      <c r="H112" s="195">
        <v>1</v>
      </c>
      <c r="I112" s="196">
        <v>3.12</v>
      </c>
      <c r="J112" s="196">
        <v>3.12</v>
      </c>
    </row>
    <row r="113" spans="1:10" ht="24" customHeight="1">
      <c r="A113" s="168" t="s">
        <v>1492</v>
      </c>
      <c r="B113" s="169" t="s">
        <v>1628</v>
      </c>
      <c r="C113" s="168" t="s">
        <v>13</v>
      </c>
      <c r="D113" s="168" t="s">
        <v>1629</v>
      </c>
      <c r="E113" s="371" t="s">
        <v>1498</v>
      </c>
      <c r="F113" s="371"/>
      <c r="G113" s="170" t="s">
        <v>1499</v>
      </c>
      <c r="H113" s="189">
        <v>5.0700000000000002E-2</v>
      </c>
      <c r="I113" s="190">
        <v>27.26</v>
      </c>
      <c r="J113" s="190">
        <v>1.38</v>
      </c>
    </row>
    <row r="114" spans="1:10" ht="24" customHeight="1">
      <c r="A114" s="168" t="s">
        <v>1492</v>
      </c>
      <c r="B114" s="169" t="s">
        <v>1500</v>
      </c>
      <c r="C114" s="168" t="s">
        <v>13</v>
      </c>
      <c r="D114" s="168" t="s">
        <v>1501</v>
      </c>
      <c r="E114" s="371" t="s">
        <v>1498</v>
      </c>
      <c r="F114" s="371"/>
      <c r="G114" s="170" t="s">
        <v>1499</v>
      </c>
      <c r="H114" s="189">
        <v>7.5999999999999998E-2</v>
      </c>
      <c r="I114" s="190">
        <v>21.78</v>
      </c>
      <c r="J114" s="190">
        <v>1.65</v>
      </c>
    </row>
    <row r="115" spans="1:10" ht="39" customHeight="1">
      <c r="A115" s="168" t="s">
        <v>1492</v>
      </c>
      <c r="B115" s="169" t="s">
        <v>1622</v>
      </c>
      <c r="C115" s="168" t="s">
        <v>13</v>
      </c>
      <c r="D115" s="168" t="s">
        <v>1623</v>
      </c>
      <c r="E115" s="371" t="s">
        <v>1526</v>
      </c>
      <c r="F115" s="371"/>
      <c r="G115" s="170" t="s">
        <v>1527</v>
      </c>
      <c r="H115" s="189">
        <v>1.6000000000000001E-3</v>
      </c>
      <c r="I115" s="190">
        <v>35.020000000000003</v>
      </c>
      <c r="J115" s="190">
        <v>0.05</v>
      </c>
    </row>
    <row r="116" spans="1:10" ht="39" customHeight="1">
      <c r="A116" s="168" t="s">
        <v>1492</v>
      </c>
      <c r="B116" s="169" t="s">
        <v>1632</v>
      </c>
      <c r="C116" s="168" t="s">
        <v>13</v>
      </c>
      <c r="D116" s="168" t="s">
        <v>1633</v>
      </c>
      <c r="E116" s="371" t="s">
        <v>1526</v>
      </c>
      <c r="F116" s="371"/>
      <c r="G116" s="170" t="s">
        <v>1530</v>
      </c>
      <c r="H116" s="189">
        <v>1.6000000000000001E-3</v>
      </c>
      <c r="I116" s="190">
        <v>28.17</v>
      </c>
      <c r="J116" s="190">
        <v>0.04</v>
      </c>
    </row>
    <row r="117" spans="1:10" ht="25.5">
      <c r="A117" s="174"/>
      <c r="B117" s="174"/>
      <c r="C117" s="174"/>
      <c r="D117" s="174"/>
      <c r="E117" s="174" t="s">
        <v>1512</v>
      </c>
      <c r="F117" s="175">
        <v>2.1</v>
      </c>
      <c r="G117" s="174" t="s">
        <v>1513</v>
      </c>
      <c r="H117" s="175">
        <v>0</v>
      </c>
      <c r="I117" s="174" t="s">
        <v>1514</v>
      </c>
      <c r="J117" s="175">
        <v>2.1</v>
      </c>
    </row>
    <row r="118" spans="1:10">
      <c r="A118" s="174"/>
      <c r="B118" s="174"/>
      <c r="C118" s="174"/>
      <c r="D118" s="174"/>
      <c r="E118" s="174" t="s">
        <v>1515</v>
      </c>
      <c r="F118" s="175">
        <v>0.78</v>
      </c>
      <c r="G118" s="174"/>
      <c r="H118" s="373" t="s">
        <v>1516</v>
      </c>
      <c r="I118" s="373"/>
      <c r="J118" s="175">
        <v>3.9</v>
      </c>
    </row>
    <row r="119" spans="1:10" ht="49.9" customHeight="1" thickBot="1">
      <c r="A119" s="176"/>
      <c r="B119" s="176"/>
      <c r="C119" s="176"/>
      <c r="D119" s="176"/>
      <c r="E119" s="176"/>
      <c r="F119" s="176"/>
      <c r="G119" s="176" t="s">
        <v>1517</v>
      </c>
      <c r="H119" s="193">
        <v>107.09</v>
      </c>
      <c r="I119" s="176" t="s">
        <v>1518</v>
      </c>
      <c r="J119" s="194">
        <v>417.65</v>
      </c>
    </row>
    <row r="120" spans="1:10" ht="1.1499999999999999" customHeight="1" thickTop="1">
      <c r="A120" s="177"/>
      <c r="B120" s="177"/>
      <c r="C120" s="177"/>
      <c r="D120" s="177"/>
      <c r="E120" s="177"/>
      <c r="F120" s="177"/>
      <c r="G120" s="177"/>
      <c r="H120" s="177"/>
      <c r="I120" s="177"/>
      <c r="J120" s="177"/>
    </row>
    <row r="121" spans="1:10" ht="18" customHeight="1">
      <c r="A121" s="178" t="s">
        <v>1634</v>
      </c>
      <c r="B121" s="179" t="s">
        <v>1480</v>
      </c>
      <c r="C121" s="178" t="s">
        <v>1481</v>
      </c>
      <c r="D121" s="178" t="s">
        <v>1482</v>
      </c>
      <c r="E121" s="374" t="s">
        <v>1483</v>
      </c>
      <c r="F121" s="374"/>
      <c r="G121" s="180" t="s">
        <v>1484</v>
      </c>
      <c r="H121" s="179" t="s">
        <v>1485</v>
      </c>
      <c r="I121" s="179" t="s">
        <v>1486</v>
      </c>
      <c r="J121" s="179" t="s">
        <v>1487</v>
      </c>
    </row>
    <row r="122" spans="1:10" ht="64.900000000000006" customHeight="1">
      <c r="A122" s="181" t="s">
        <v>1488</v>
      </c>
      <c r="B122" s="182" t="s">
        <v>1635</v>
      </c>
      <c r="C122" s="181" t="s">
        <v>13</v>
      </c>
      <c r="D122" s="181" t="s">
        <v>62</v>
      </c>
      <c r="E122" s="375" t="s">
        <v>1613</v>
      </c>
      <c r="F122" s="375"/>
      <c r="G122" s="183" t="s">
        <v>1534</v>
      </c>
      <c r="H122" s="195">
        <v>1</v>
      </c>
      <c r="I122" s="196">
        <v>12.42</v>
      </c>
      <c r="J122" s="196">
        <v>12.42</v>
      </c>
    </row>
    <row r="123" spans="1:10" ht="64.900000000000006" customHeight="1">
      <c r="A123" s="168" t="s">
        <v>1492</v>
      </c>
      <c r="B123" s="169" t="s">
        <v>1636</v>
      </c>
      <c r="C123" s="168" t="s">
        <v>13</v>
      </c>
      <c r="D123" s="168" t="s">
        <v>1637</v>
      </c>
      <c r="E123" s="371" t="s">
        <v>1526</v>
      </c>
      <c r="F123" s="371"/>
      <c r="G123" s="170" t="s">
        <v>1527</v>
      </c>
      <c r="H123" s="189">
        <v>2.2200000000000001E-2</v>
      </c>
      <c r="I123" s="190">
        <v>153.9</v>
      </c>
      <c r="J123" s="190">
        <v>3.41</v>
      </c>
    </row>
    <row r="124" spans="1:10" ht="64.900000000000006" customHeight="1">
      <c r="A124" s="168" t="s">
        <v>1492</v>
      </c>
      <c r="B124" s="169" t="s">
        <v>1638</v>
      </c>
      <c r="C124" s="168" t="s">
        <v>13</v>
      </c>
      <c r="D124" s="168" t="s">
        <v>1639</v>
      </c>
      <c r="E124" s="371" t="s">
        <v>1526</v>
      </c>
      <c r="F124" s="371"/>
      <c r="G124" s="170" t="s">
        <v>1530</v>
      </c>
      <c r="H124" s="189">
        <v>3.2099999999999997E-2</v>
      </c>
      <c r="I124" s="190">
        <v>65.680000000000007</v>
      </c>
      <c r="J124" s="190">
        <v>2.1</v>
      </c>
    </row>
    <row r="125" spans="1:10" ht="64.900000000000006" customHeight="1">
      <c r="A125" s="168" t="s">
        <v>1492</v>
      </c>
      <c r="B125" s="169" t="s">
        <v>1618</v>
      </c>
      <c r="C125" s="168" t="s">
        <v>13</v>
      </c>
      <c r="D125" s="168" t="s">
        <v>1619</v>
      </c>
      <c r="E125" s="371" t="s">
        <v>1526</v>
      </c>
      <c r="F125" s="371"/>
      <c r="G125" s="170" t="s">
        <v>1527</v>
      </c>
      <c r="H125" s="189">
        <v>5.4000000000000003E-3</v>
      </c>
      <c r="I125" s="190">
        <v>318.52</v>
      </c>
      <c r="J125" s="190">
        <v>1.72</v>
      </c>
    </row>
    <row r="126" spans="1:10" ht="64.900000000000006" customHeight="1">
      <c r="A126" s="168" t="s">
        <v>1492</v>
      </c>
      <c r="B126" s="169" t="s">
        <v>1620</v>
      </c>
      <c r="C126" s="168" t="s">
        <v>13</v>
      </c>
      <c r="D126" s="168" t="s">
        <v>1621</v>
      </c>
      <c r="E126" s="371" t="s">
        <v>1526</v>
      </c>
      <c r="F126" s="371"/>
      <c r="G126" s="170" t="s">
        <v>1530</v>
      </c>
      <c r="H126" s="189">
        <v>5.9999999999999995E-4</v>
      </c>
      <c r="I126" s="190">
        <v>71.400000000000006</v>
      </c>
      <c r="J126" s="190">
        <v>0.04</v>
      </c>
    </row>
    <row r="127" spans="1:10" ht="24" customHeight="1">
      <c r="A127" s="168" t="s">
        <v>1492</v>
      </c>
      <c r="B127" s="169" t="s">
        <v>1500</v>
      </c>
      <c r="C127" s="168" t="s">
        <v>13</v>
      </c>
      <c r="D127" s="168" t="s">
        <v>1501</v>
      </c>
      <c r="E127" s="371" t="s">
        <v>1498</v>
      </c>
      <c r="F127" s="371"/>
      <c r="G127" s="170" t="s">
        <v>1499</v>
      </c>
      <c r="H127" s="189">
        <v>3.0300000000000001E-2</v>
      </c>
      <c r="I127" s="190">
        <v>21.78</v>
      </c>
      <c r="J127" s="190">
        <v>0.65</v>
      </c>
    </row>
    <row r="128" spans="1:10" ht="39" customHeight="1">
      <c r="A128" s="168" t="s">
        <v>1492</v>
      </c>
      <c r="B128" s="169" t="s">
        <v>1622</v>
      </c>
      <c r="C128" s="168" t="s">
        <v>13</v>
      </c>
      <c r="D128" s="168" t="s">
        <v>1623</v>
      </c>
      <c r="E128" s="371" t="s">
        <v>1526</v>
      </c>
      <c r="F128" s="371"/>
      <c r="G128" s="170" t="s">
        <v>1527</v>
      </c>
      <c r="H128" s="189">
        <v>0.1285</v>
      </c>
      <c r="I128" s="190">
        <v>35.020000000000003</v>
      </c>
      <c r="J128" s="190">
        <v>4.5</v>
      </c>
    </row>
    <row r="129" spans="1:10" ht="25.5">
      <c r="A129" s="174"/>
      <c r="B129" s="174"/>
      <c r="C129" s="174"/>
      <c r="D129" s="174"/>
      <c r="E129" s="174" t="s">
        <v>1512</v>
      </c>
      <c r="F129" s="175">
        <v>4.3600000000000003</v>
      </c>
      <c r="G129" s="174" t="s">
        <v>1513</v>
      </c>
      <c r="H129" s="175">
        <v>0</v>
      </c>
      <c r="I129" s="174" t="s">
        <v>1514</v>
      </c>
      <c r="J129" s="175">
        <v>4.3600000000000003</v>
      </c>
    </row>
    <row r="130" spans="1:10">
      <c r="A130" s="174"/>
      <c r="B130" s="174"/>
      <c r="C130" s="174"/>
      <c r="D130" s="174"/>
      <c r="E130" s="174" t="s">
        <v>1515</v>
      </c>
      <c r="F130" s="175">
        <v>3.1</v>
      </c>
      <c r="G130" s="174"/>
      <c r="H130" s="373" t="s">
        <v>1516</v>
      </c>
      <c r="I130" s="373"/>
      <c r="J130" s="175">
        <v>15.52</v>
      </c>
    </row>
    <row r="131" spans="1:10" ht="49.9" customHeight="1" thickBot="1">
      <c r="A131" s="176"/>
      <c r="B131" s="176"/>
      <c r="C131" s="176"/>
      <c r="D131" s="176"/>
      <c r="E131" s="176"/>
      <c r="F131" s="176"/>
      <c r="G131" s="176" t="s">
        <v>1517</v>
      </c>
      <c r="H131" s="193">
        <v>210.86</v>
      </c>
      <c r="I131" s="176" t="s">
        <v>1518</v>
      </c>
      <c r="J131" s="194">
        <v>3272.54</v>
      </c>
    </row>
    <row r="132" spans="1:10" ht="1.1499999999999999" customHeight="1" thickTop="1">
      <c r="A132" s="177"/>
      <c r="B132" s="177"/>
      <c r="C132" s="177"/>
      <c r="D132" s="177"/>
      <c r="E132" s="177"/>
      <c r="F132" s="177"/>
      <c r="G132" s="177"/>
      <c r="H132" s="177"/>
      <c r="I132" s="177"/>
      <c r="J132" s="177"/>
    </row>
    <row r="133" spans="1:10" ht="18" customHeight="1">
      <c r="A133" s="178" t="s">
        <v>1640</v>
      </c>
      <c r="B133" s="179" t="s">
        <v>1480</v>
      </c>
      <c r="C133" s="178" t="s">
        <v>1481</v>
      </c>
      <c r="D133" s="178" t="s">
        <v>1482</v>
      </c>
      <c r="E133" s="374" t="s">
        <v>1483</v>
      </c>
      <c r="F133" s="374"/>
      <c r="G133" s="180" t="s">
        <v>1484</v>
      </c>
      <c r="H133" s="179" t="s">
        <v>1485</v>
      </c>
      <c r="I133" s="179" t="s">
        <v>1486</v>
      </c>
      <c r="J133" s="179" t="s">
        <v>1487</v>
      </c>
    </row>
    <row r="134" spans="1:10" ht="39" customHeight="1">
      <c r="A134" s="181" t="s">
        <v>1488</v>
      </c>
      <c r="B134" s="182" t="s">
        <v>1627</v>
      </c>
      <c r="C134" s="181" t="s">
        <v>13</v>
      </c>
      <c r="D134" s="181" t="s">
        <v>56</v>
      </c>
      <c r="E134" s="375" t="s">
        <v>1613</v>
      </c>
      <c r="F134" s="375"/>
      <c r="G134" s="183" t="s">
        <v>1534</v>
      </c>
      <c r="H134" s="195">
        <v>1</v>
      </c>
      <c r="I134" s="196">
        <v>94.41</v>
      </c>
      <c r="J134" s="196">
        <v>94.41</v>
      </c>
    </row>
    <row r="135" spans="1:10" ht="24" customHeight="1">
      <c r="A135" s="168" t="s">
        <v>1492</v>
      </c>
      <c r="B135" s="169" t="s">
        <v>1628</v>
      </c>
      <c r="C135" s="168" t="s">
        <v>13</v>
      </c>
      <c r="D135" s="168" t="s">
        <v>1629</v>
      </c>
      <c r="E135" s="371" t="s">
        <v>1498</v>
      </c>
      <c r="F135" s="371"/>
      <c r="G135" s="170" t="s">
        <v>1499</v>
      </c>
      <c r="H135" s="189">
        <v>0.96599999999999997</v>
      </c>
      <c r="I135" s="190">
        <v>27.26</v>
      </c>
      <c r="J135" s="190">
        <v>26.33</v>
      </c>
    </row>
    <row r="136" spans="1:10" ht="24" customHeight="1">
      <c r="A136" s="168" t="s">
        <v>1492</v>
      </c>
      <c r="B136" s="169" t="s">
        <v>1500</v>
      </c>
      <c r="C136" s="168" t="s">
        <v>13</v>
      </c>
      <c r="D136" s="168" t="s">
        <v>1501</v>
      </c>
      <c r="E136" s="371" t="s">
        <v>1498</v>
      </c>
      <c r="F136" s="371"/>
      <c r="G136" s="170" t="s">
        <v>1499</v>
      </c>
      <c r="H136" s="189">
        <v>3.1259999999999999</v>
      </c>
      <c r="I136" s="190">
        <v>21.78</v>
      </c>
      <c r="J136" s="190">
        <v>68.08</v>
      </c>
    </row>
    <row r="137" spans="1:10" ht="25.5">
      <c r="A137" s="174"/>
      <c r="B137" s="174"/>
      <c r="C137" s="174"/>
      <c r="D137" s="174"/>
      <c r="E137" s="174" t="s">
        <v>1512</v>
      </c>
      <c r="F137" s="175">
        <v>62.42</v>
      </c>
      <c r="G137" s="174" t="s">
        <v>1513</v>
      </c>
      <c r="H137" s="175">
        <v>0</v>
      </c>
      <c r="I137" s="174" t="s">
        <v>1514</v>
      </c>
      <c r="J137" s="175">
        <v>62.42</v>
      </c>
    </row>
    <row r="138" spans="1:10">
      <c r="A138" s="174"/>
      <c r="B138" s="174"/>
      <c r="C138" s="174"/>
      <c r="D138" s="174"/>
      <c r="E138" s="174" t="s">
        <v>1515</v>
      </c>
      <c r="F138" s="175">
        <v>23.6</v>
      </c>
      <c r="G138" s="174"/>
      <c r="H138" s="373" t="s">
        <v>1516</v>
      </c>
      <c r="I138" s="373"/>
      <c r="J138" s="175">
        <v>118.01</v>
      </c>
    </row>
    <row r="139" spans="1:10" ht="49.9" customHeight="1" thickBot="1">
      <c r="A139" s="176"/>
      <c r="B139" s="176"/>
      <c r="C139" s="176"/>
      <c r="D139" s="176"/>
      <c r="E139" s="176"/>
      <c r="F139" s="176"/>
      <c r="G139" s="176" t="s">
        <v>1517</v>
      </c>
      <c r="H139" s="193">
        <v>15.68</v>
      </c>
      <c r="I139" s="176" t="s">
        <v>1518</v>
      </c>
      <c r="J139" s="194">
        <v>1850.39</v>
      </c>
    </row>
    <row r="140" spans="1:10" ht="1.1499999999999999" customHeight="1" thickTop="1">
      <c r="A140" s="177"/>
      <c r="B140" s="177"/>
      <c r="C140" s="177"/>
      <c r="D140" s="177"/>
      <c r="E140" s="177"/>
      <c r="F140" s="177"/>
      <c r="G140" s="177"/>
      <c r="H140" s="177"/>
      <c r="I140" s="177"/>
      <c r="J140" s="177"/>
    </row>
    <row r="141" spans="1:10" ht="18" customHeight="1">
      <c r="A141" s="178" t="s">
        <v>1641</v>
      </c>
      <c r="B141" s="179" t="s">
        <v>1480</v>
      </c>
      <c r="C141" s="178" t="s">
        <v>1481</v>
      </c>
      <c r="D141" s="178" t="s">
        <v>1482</v>
      </c>
      <c r="E141" s="374" t="s">
        <v>1483</v>
      </c>
      <c r="F141" s="374"/>
      <c r="G141" s="180" t="s">
        <v>1484</v>
      </c>
      <c r="H141" s="179" t="s">
        <v>1485</v>
      </c>
      <c r="I141" s="179" t="s">
        <v>1486</v>
      </c>
      <c r="J141" s="179" t="s">
        <v>1487</v>
      </c>
    </row>
    <row r="142" spans="1:10" ht="39" customHeight="1">
      <c r="A142" s="181" t="s">
        <v>1488</v>
      </c>
      <c r="B142" s="182" t="s">
        <v>1631</v>
      </c>
      <c r="C142" s="181" t="s">
        <v>13</v>
      </c>
      <c r="D142" s="181" t="s">
        <v>59</v>
      </c>
      <c r="E142" s="375" t="s">
        <v>1613</v>
      </c>
      <c r="F142" s="375"/>
      <c r="G142" s="183" t="s">
        <v>1491</v>
      </c>
      <c r="H142" s="195">
        <v>1</v>
      </c>
      <c r="I142" s="196">
        <v>3.12</v>
      </c>
      <c r="J142" s="196">
        <v>3.12</v>
      </c>
    </row>
    <row r="143" spans="1:10" ht="24" customHeight="1">
      <c r="A143" s="168" t="s">
        <v>1492</v>
      </c>
      <c r="B143" s="169" t="s">
        <v>1628</v>
      </c>
      <c r="C143" s="168" t="s">
        <v>13</v>
      </c>
      <c r="D143" s="168" t="s">
        <v>1629</v>
      </c>
      <c r="E143" s="371" t="s">
        <v>1498</v>
      </c>
      <c r="F143" s="371"/>
      <c r="G143" s="170" t="s">
        <v>1499</v>
      </c>
      <c r="H143" s="189">
        <v>5.0700000000000002E-2</v>
      </c>
      <c r="I143" s="190">
        <v>27.26</v>
      </c>
      <c r="J143" s="190">
        <v>1.38</v>
      </c>
    </row>
    <row r="144" spans="1:10" ht="24" customHeight="1">
      <c r="A144" s="168" t="s">
        <v>1492</v>
      </c>
      <c r="B144" s="169" t="s">
        <v>1500</v>
      </c>
      <c r="C144" s="168" t="s">
        <v>13</v>
      </c>
      <c r="D144" s="168" t="s">
        <v>1501</v>
      </c>
      <c r="E144" s="371" t="s">
        <v>1498</v>
      </c>
      <c r="F144" s="371"/>
      <c r="G144" s="170" t="s">
        <v>1499</v>
      </c>
      <c r="H144" s="189">
        <v>7.5999999999999998E-2</v>
      </c>
      <c r="I144" s="190">
        <v>21.78</v>
      </c>
      <c r="J144" s="190">
        <v>1.65</v>
      </c>
    </row>
    <row r="145" spans="1:10" ht="39" customHeight="1">
      <c r="A145" s="168" t="s">
        <v>1492</v>
      </c>
      <c r="B145" s="169" t="s">
        <v>1622</v>
      </c>
      <c r="C145" s="168" t="s">
        <v>13</v>
      </c>
      <c r="D145" s="168" t="s">
        <v>1623</v>
      </c>
      <c r="E145" s="371" t="s">
        <v>1526</v>
      </c>
      <c r="F145" s="371"/>
      <c r="G145" s="170" t="s">
        <v>1527</v>
      </c>
      <c r="H145" s="189">
        <v>1.6000000000000001E-3</v>
      </c>
      <c r="I145" s="190">
        <v>35.020000000000003</v>
      </c>
      <c r="J145" s="190">
        <v>0.05</v>
      </c>
    </row>
    <row r="146" spans="1:10" ht="39" customHeight="1">
      <c r="A146" s="168" t="s">
        <v>1492</v>
      </c>
      <c r="B146" s="169" t="s">
        <v>1632</v>
      </c>
      <c r="C146" s="168" t="s">
        <v>13</v>
      </c>
      <c r="D146" s="168" t="s">
        <v>1633</v>
      </c>
      <c r="E146" s="371" t="s">
        <v>1526</v>
      </c>
      <c r="F146" s="371"/>
      <c r="G146" s="170" t="s">
        <v>1530</v>
      </c>
      <c r="H146" s="189">
        <v>1.6000000000000001E-3</v>
      </c>
      <c r="I146" s="190">
        <v>28.17</v>
      </c>
      <c r="J146" s="190">
        <v>0.04</v>
      </c>
    </row>
    <row r="147" spans="1:10" ht="25.5">
      <c r="A147" s="174"/>
      <c r="B147" s="174"/>
      <c r="C147" s="174"/>
      <c r="D147" s="174"/>
      <c r="E147" s="174" t="s">
        <v>1512</v>
      </c>
      <c r="F147" s="175">
        <v>2.1</v>
      </c>
      <c r="G147" s="174" t="s">
        <v>1513</v>
      </c>
      <c r="H147" s="175">
        <v>0</v>
      </c>
      <c r="I147" s="174" t="s">
        <v>1514</v>
      </c>
      <c r="J147" s="175">
        <v>2.1</v>
      </c>
    </row>
    <row r="148" spans="1:10">
      <c r="A148" s="174"/>
      <c r="B148" s="174"/>
      <c r="C148" s="174"/>
      <c r="D148" s="174"/>
      <c r="E148" s="174" t="s">
        <v>1515</v>
      </c>
      <c r="F148" s="175">
        <v>0.78</v>
      </c>
      <c r="G148" s="174"/>
      <c r="H148" s="373" t="s">
        <v>1516</v>
      </c>
      <c r="I148" s="373"/>
      <c r="J148" s="175">
        <v>3.9</v>
      </c>
    </row>
    <row r="149" spans="1:10" ht="49.9" customHeight="1" thickBot="1">
      <c r="A149" s="176"/>
      <c r="B149" s="176"/>
      <c r="C149" s="176"/>
      <c r="D149" s="176"/>
      <c r="E149" s="176"/>
      <c r="F149" s="176"/>
      <c r="G149" s="176" t="s">
        <v>1517</v>
      </c>
      <c r="H149" s="193">
        <v>13.37</v>
      </c>
      <c r="I149" s="176" t="s">
        <v>1518</v>
      </c>
      <c r="J149" s="194">
        <v>52.14</v>
      </c>
    </row>
    <row r="150" spans="1:10" ht="1.1499999999999999" customHeight="1" thickTop="1">
      <c r="A150" s="177"/>
      <c r="B150" s="177"/>
      <c r="C150" s="177"/>
      <c r="D150" s="177"/>
      <c r="E150" s="177"/>
      <c r="F150" s="177"/>
      <c r="G150" s="177"/>
      <c r="H150" s="177"/>
      <c r="I150" s="177"/>
      <c r="J150" s="177"/>
    </row>
    <row r="151" spans="1:10" ht="18" customHeight="1">
      <c r="A151" s="178" t="s">
        <v>1642</v>
      </c>
      <c r="B151" s="179" t="s">
        <v>1480</v>
      </c>
      <c r="C151" s="178" t="s">
        <v>1481</v>
      </c>
      <c r="D151" s="178" t="s">
        <v>1482</v>
      </c>
      <c r="E151" s="374" t="s">
        <v>1483</v>
      </c>
      <c r="F151" s="374"/>
      <c r="G151" s="180" t="s">
        <v>1484</v>
      </c>
      <c r="H151" s="179" t="s">
        <v>1485</v>
      </c>
      <c r="I151" s="179" t="s">
        <v>1486</v>
      </c>
      <c r="J151" s="179" t="s">
        <v>1487</v>
      </c>
    </row>
    <row r="152" spans="1:10" ht="64.900000000000006" customHeight="1">
      <c r="A152" s="181" t="s">
        <v>1488</v>
      </c>
      <c r="B152" s="182" t="s">
        <v>1635</v>
      </c>
      <c r="C152" s="181" t="s">
        <v>13</v>
      </c>
      <c r="D152" s="181" t="s">
        <v>62</v>
      </c>
      <c r="E152" s="375" t="s">
        <v>1613</v>
      </c>
      <c r="F152" s="375"/>
      <c r="G152" s="183" t="s">
        <v>1534</v>
      </c>
      <c r="H152" s="195">
        <v>1</v>
      </c>
      <c r="I152" s="196">
        <v>12.42</v>
      </c>
      <c r="J152" s="196">
        <v>12.42</v>
      </c>
    </row>
    <row r="153" spans="1:10" ht="64.900000000000006" customHeight="1">
      <c r="A153" s="168" t="s">
        <v>1492</v>
      </c>
      <c r="B153" s="169" t="s">
        <v>1636</v>
      </c>
      <c r="C153" s="168" t="s">
        <v>13</v>
      </c>
      <c r="D153" s="168" t="s">
        <v>1637</v>
      </c>
      <c r="E153" s="371" t="s">
        <v>1526</v>
      </c>
      <c r="F153" s="371"/>
      <c r="G153" s="170" t="s">
        <v>1527</v>
      </c>
      <c r="H153" s="189">
        <v>2.2200000000000001E-2</v>
      </c>
      <c r="I153" s="190">
        <v>153.9</v>
      </c>
      <c r="J153" s="190">
        <v>3.41</v>
      </c>
    </row>
    <row r="154" spans="1:10" ht="64.900000000000006" customHeight="1">
      <c r="A154" s="168" t="s">
        <v>1492</v>
      </c>
      <c r="B154" s="169" t="s">
        <v>1638</v>
      </c>
      <c r="C154" s="168" t="s">
        <v>13</v>
      </c>
      <c r="D154" s="168" t="s">
        <v>1639</v>
      </c>
      <c r="E154" s="371" t="s">
        <v>1526</v>
      </c>
      <c r="F154" s="371"/>
      <c r="G154" s="170" t="s">
        <v>1530</v>
      </c>
      <c r="H154" s="189">
        <v>3.2099999999999997E-2</v>
      </c>
      <c r="I154" s="190">
        <v>65.680000000000007</v>
      </c>
      <c r="J154" s="190">
        <v>2.1</v>
      </c>
    </row>
    <row r="155" spans="1:10" ht="64.900000000000006" customHeight="1">
      <c r="A155" s="168" t="s">
        <v>1492</v>
      </c>
      <c r="B155" s="169" t="s">
        <v>1618</v>
      </c>
      <c r="C155" s="168" t="s">
        <v>13</v>
      </c>
      <c r="D155" s="168" t="s">
        <v>1619</v>
      </c>
      <c r="E155" s="371" t="s">
        <v>1526</v>
      </c>
      <c r="F155" s="371"/>
      <c r="G155" s="170" t="s">
        <v>1527</v>
      </c>
      <c r="H155" s="189">
        <v>5.4000000000000003E-3</v>
      </c>
      <c r="I155" s="190">
        <v>318.52</v>
      </c>
      <c r="J155" s="190">
        <v>1.72</v>
      </c>
    </row>
    <row r="156" spans="1:10" ht="64.900000000000006" customHeight="1">
      <c r="A156" s="168" t="s">
        <v>1492</v>
      </c>
      <c r="B156" s="169" t="s">
        <v>1620</v>
      </c>
      <c r="C156" s="168" t="s">
        <v>13</v>
      </c>
      <c r="D156" s="168" t="s">
        <v>1621</v>
      </c>
      <c r="E156" s="371" t="s">
        <v>1526</v>
      </c>
      <c r="F156" s="371"/>
      <c r="G156" s="170" t="s">
        <v>1530</v>
      </c>
      <c r="H156" s="189">
        <v>5.9999999999999995E-4</v>
      </c>
      <c r="I156" s="190">
        <v>71.400000000000006</v>
      </c>
      <c r="J156" s="190">
        <v>0.04</v>
      </c>
    </row>
    <row r="157" spans="1:10" ht="24" customHeight="1">
      <c r="A157" s="168" t="s">
        <v>1492</v>
      </c>
      <c r="B157" s="169" t="s">
        <v>1500</v>
      </c>
      <c r="C157" s="168" t="s">
        <v>13</v>
      </c>
      <c r="D157" s="168" t="s">
        <v>1501</v>
      </c>
      <c r="E157" s="371" t="s">
        <v>1498</v>
      </c>
      <c r="F157" s="371"/>
      <c r="G157" s="170" t="s">
        <v>1499</v>
      </c>
      <c r="H157" s="189">
        <v>3.0300000000000001E-2</v>
      </c>
      <c r="I157" s="190">
        <v>21.78</v>
      </c>
      <c r="J157" s="190">
        <v>0.65</v>
      </c>
    </row>
    <row r="158" spans="1:10" ht="39" customHeight="1">
      <c r="A158" s="168" t="s">
        <v>1492</v>
      </c>
      <c r="B158" s="169" t="s">
        <v>1622</v>
      </c>
      <c r="C158" s="168" t="s">
        <v>13</v>
      </c>
      <c r="D158" s="168" t="s">
        <v>1623</v>
      </c>
      <c r="E158" s="371" t="s">
        <v>1526</v>
      </c>
      <c r="F158" s="371"/>
      <c r="G158" s="170" t="s">
        <v>1527</v>
      </c>
      <c r="H158" s="189">
        <v>0.1285</v>
      </c>
      <c r="I158" s="190">
        <v>35.020000000000003</v>
      </c>
      <c r="J158" s="190">
        <v>4.5</v>
      </c>
    </row>
    <row r="159" spans="1:10" ht="25.5">
      <c r="A159" s="174"/>
      <c r="B159" s="174"/>
      <c r="C159" s="174"/>
      <c r="D159" s="174"/>
      <c r="E159" s="174" t="s">
        <v>1512</v>
      </c>
      <c r="F159" s="175">
        <v>4.3600000000000003</v>
      </c>
      <c r="G159" s="174" t="s">
        <v>1513</v>
      </c>
      <c r="H159" s="175">
        <v>0</v>
      </c>
      <c r="I159" s="174" t="s">
        <v>1514</v>
      </c>
      <c r="J159" s="175">
        <v>4.3600000000000003</v>
      </c>
    </row>
    <row r="160" spans="1:10">
      <c r="A160" s="174"/>
      <c r="B160" s="174"/>
      <c r="C160" s="174"/>
      <c r="D160" s="174"/>
      <c r="E160" s="174" t="s">
        <v>1515</v>
      </c>
      <c r="F160" s="175">
        <v>3.1</v>
      </c>
      <c r="G160" s="174"/>
      <c r="H160" s="373" t="s">
        <v>1516</v>
      </c>
      <c r="I160" s="373"/>
      <c r="J160" s="175">
        <v>15.52</v>
      </c>
    </row>
    <row r="161" spans="1:10" ht="49.9" customHeight="1" thickBot="1">
      <c r="A161" s="176"/>
      <c r="B161" s="176"/>
      <c r="C161" s="176"/>
      <c r="D161" s="176"/>
      <c r="E161" s="176"/>
      <c r="F161" s="176"/>
      <c r="G161" s="176" t="s">
        <v>1517</v>
      </c>
      <c r="H161" s="193">
        <v>11.42</v>
      </c>
      <c r="I161" s="176" t="s">
        <v>1518</v>
      </c>
      <c r="J161" s="194">
        <v>177.23</v>
      </c>
    </row>
    <row r="162" spans="1:10" ht="1.1499999999999999" customHeight="1" thickTop="1">
      <c r="A162" s="177"/>
      <c r="B162" s="177"/>
      <c r="C162" s="177"/>
      <c r="D162" s="177"/>
      <c r="E162" s="177"/>
      <c r="F162" s="177"/>
      <c r="G162" s="177"/>
      <c r="H162" s="177"/>
      <c r="I162" s="177"/>
      <c r="J162" s="177"/>
    </row>
    <row r="163" spans="1:10" ht="18" customHeight="1">
      <c r="A163" s="178" t="s">
        <v>1643</v>
      </c>
      <c r="B163" s="179" t="s">
        <v>1480</v>
      </c>
      <c r="C163" s="178" t="s">
        <v>1481</v>
      </c>
      <c r="D163" s="178" t="s">
        <v>1482</v>
      </c>
      <c r="E163" s="374" t="s">
        <v>1483</v>
      </c>
      <c r="F163" s="374"/>
      <c r="G163" s="180" t="s">
        <v>1484</v>
      </c>
      <c r="H163" s="179" t="s">
        <v>1485</v>
      </c>
      <c r="I163" s="179" t="s">
        <v>1486</v>
      </c>
      <c r="J163" s="179" t="s">
        <v>1487</v>
      </c>
    </row>
    <row r="164" spans="1:10" ht="39" customHeight="1">
      <c r="A164" s="181" t="s">
        <v>1488</v>
      </c>
      <c r="B164" s="182" t="s">
        <v>1627</v>
      </c>
      <c r="C164" s="181" t="s">
        <v>13</v>
      </c>
      <c r="D164" s="181" t="s">
        <v>56</v>
      </c>
      <c r="E164" s="375" t="s">
        <v>1613</v>
      </c>
      <c r="F164" s="375"/>
      <c r="G164" s="183" t="s">
        <v>1534</v>
      </c>
      <c r="H164" s="195">
        <v>1</v>
      </c>
      <c r="I164" s="196">
        <v>94.41</v>
      </c>
      <c r="J164" s="196">
        <v>94.41</v>
      </c>
    </row>
    <row r="165" spans="1:10" ht="24" customHeight="1">
      <c r="A165" s="168" t="s">
        <v>1492</v>
      </c>
      <c r="B165" s="169" t="s">
        <v>1628</v>
      </c>
      <c r="C165" s="168" t="s">
        <v>13</v>
      </c>
      <c r="D165" s="168" t="s">
        <v>1629</v>
      </c>
      <c r="E165" s="371" t="s">
        <v>1498</v>
      </c>
      <c r="F165" s="371"/>
      <c r="G165" s="170" t="s">
        <v>1499</v>
      </c>
      <c r="H165" s="189">
        <v>0.96599999999999997</v>
      </c>
      <c r="I165" s="190">
        <v>27.26</v>
      </c>
      <c r="J165" s="190">
        <v>26.33</v>
      </c>
    </row>
    <row r="166" spans="1:10" ht="24" customHeight="1">
      <c r="A166" s="168" t="s">
        <v>1492</v>
      </c>
      <c r="B166" s="169" t="s">
        <v>1500</v>
      </c>
      <c r="C166" s="168" t="s">
        <v>13</v>
      </c>
      <c r="D166" s="168" t="s">
        <v>1501</v>
      </c>
      <c r="E166" s="371" t="s">
        <v>1498</v>
      </c>
      <c r="F166" s="371"/>
      <c r="G166" s="170" t="s">
        <v>1499</v>
      </c>
      <c r="H166" s="189">
        <v>3.1259999999999999</v>
      </c>
      <c r="I166" s="190">
        <v>21.78</v>
      </c>
      <c r="J166" s="190">
        <v>68.08</v>
      </c>
    </row>
    <row r="167" spans="1:10" ht="25.5">
      <c r="A167" s="174"/>
      <c r="B167" s="174"/>
      <c r="C167" s="174"/>
      <c r="D167" s="174"/>
      <c r="E167" s="174" t="s">
        <v>1512</v>
      </c>
      <c r="F167" s="175">
        <v>62.42</v>
      </c>
      <c r="G167" s="174" t="s">
        <v>1513</v>
      </c>
      <c r="H167" s="175">
        <v>0</v>
      </c>
      <c r="I167" s="174" t="s">
        <v>1514</v>
      </c>
      <c r="J167" s="175">
        <v>62.42</v>
      </c>
    </row>
    <row r="168" spans="1:10">
      <c r="A168" s="174"/>
      <c r="B168" s="174"/>
      <c r="C168" s="174"/>
      <c r="D168" s="174"/>
      <c r="E168" s="174" t="s">
        <v>1515</v>
      </c>
      <c r="F168" s="175">
        <v>23.6</v>
      </c>
      <c r="G168" s="174"/>
      <c r="H168" s="373" t="s">
        <v>1516</v>
      </c>
      <c r="I168" s="373"/>
      <c r="J168" s="175">
        <v>118.01</v>
      </c>
    </row>
    <row r="169" spans="1:10" ht="49.9" customHeight="1" thickBot="1">
      <c r="A169" s="176"/>
      <c r="B169" s="176"/>
      <c r="C169" s="176"/>
      <c r="D169" s="176"/>
      <c r="E169" s="176"/>
      <c r="F169" s="176"/>
      <c r="G169" s="176" t="s">
        <v>1517</v>
      </c>
      <c r="H169" s="193">
        <v>3.65</v>
      </c>
      <c r="I169" s="176" t="s">
        <v>1518</v>
      </c>
      <c r="J169" s="194">
        <v>430.73</v>
      </c>
    </row>
    <row r="170" spans="1:10" ht="1.1499999999999999" customHeight="1" thickTop="1">
      <c r="A170" s="177"/>
      <c r="B170" s="177"/>
      <c r="C170" s="177"/>
      <c r="D170" s="177"/>
      <c r="E170" s="177"/>
      <c r="F170" s="177"/>
      <c r="G170" s="177"/>
      <c r="H170" s="177"/>
      <c r="I170" s="177"/>
      <c r="J170" s="177"/>
    </row>
    <row r="171" spans="1:10" ht="18" customHeight="1">
      <c r="A171" s="178" t="s">
        <v>1644</v>
      </c>
      <c r="B171" s="179" t="s">
        <v>1480</v>
      </c>
      <c r="C171" s="178" t="s">
        <v>1481</v>
      </c>
      <c r="D171" s="178" t="s">
        <v>1482</v>
      </c>
      <c r="E171" s="374" t="s">
        <v>1483</v>
      </c>
      <c r="F171" s="374"/>
      <c r="G171" s="180" t="s">
        <v>1484</v>
      </c>
      <c r="H171" s="179" t="s">
        <v>1485</v>
      </c>
      <c r="I171" s="179" t="s">
        <v>1486</v>
      </c>
      <c r="J171" s="179" t="s">
        <v>1487</v>
      </c>
    </row>
    <row r="172" spans="1:10" ht="39" customHeight="1">
      <c r="A172" s="181" t="s">
        <v>1488</v>
      </c>
      <c r="B172" s="182" t="s">
        <v>1631</v>
      </c>
      <c r="C172" s="181" t="s">
        <v>13</v>
      </c>
      <c r="D172" s="181" t="s">
        <v>59</v>
      </c>
      <c r="E172" s="375" t="s">
        <v>1613</v>
      </c>
      <c r="F172" s="375"/>
      <c r="G172" s="183" t="s">
        <v>1491</v>
      </c>
      <c r="H172" s="195">
        <v>1</v>
      </c>
      <c r="I172" s="196">
        <v>3.12</v>
      </c>
      <c r="J172" s="196">
        <v>3.12</v>
      </c>
    </row>
    <row r="173" spans="1:10" ht="24" customHeight="1">
      <c r="A173" s="168" t="s">
        <v>1492</v>
      </c>
      <c r="B173" s="169" t="s">
        <v>1628</v>
      </c>
      <c r="C173" s="168" t="s">
        <v>13</v>
      </c>
      <c r="D173" s="168" t="s">
        <v>1629</v>
      </c>
      <c r="E173" s="371" t="s">
        <v>1498</v>
      </c>
      <c r="F173" s="371"/>
      <c r="G173" s="170" t="s">
        <v>1499</v>
      </c>
      <c r="H173" s="189">
        <v>5.0700000000000002E-2</v>
      </c>
      <c r="I173" s="190">
        <v>27.26</v>
      </c>
      <c r="J173" s="190">
        <v>1.38</v>
      </c>
    </row>
    <row r="174" spans="1:10" ht="24" customHeight="1">
      <c r="A174" s="168" t="s">
        <v>1492</v>
      </c>
      <c r="B174" s="169" t="s">
        <v>1500</v>
      </c>
      <c r="C174" s="168" t="s">
        <v>13</v>
      </c>
      <c r="D174" s="168" t="s">
        <v>1501</v>
      </c>
      <c r="E174" s="371" t="s">
        <v>1498</v>
      </c>
      <c r="F174" s="371"/>
      <c r="G174" s="170" t="s">
        <v>1499</v>
      </c>
      <c r="H174" s="189">
        <v>7.5999999999999998E-2</v>
      </c>
      <c r="I174" s="190">
        <v>21.78</v>
      </c>
      <c r="J174" s="190">
        <v>1.65</v>
      </c>
    </row>
    <row r="175" spans="1:10" ht="39" customHeight="1">
      <c r="A175" s="168" t="s">
        <v>1492</v>
      </c>
      <c r="B175" s="169" t="s">
        <v>1622</v>
      </c>
      <c r="C175" s="168" t="s">
        <v>13</v>
      </c>
      <c r="D175" s="168" t="s">
        <v>1623</v>
      </c>
      <c r="E175" s="371" t="s">
        <v>1526</v>
      </c>
      <c r="F175" s="371"/>
      <c r="G175" s="170" t="s">
        <v>1527</v>
      </c>
      <c r="H175" s="189">
        <v>1.6000000000000001E-3</v>
      </c>
      <c r="I175" s="190">
        <v>35.020000000000003</v>
      </c>
      <c r="J175" s="190">
        <v>0.05</v>
      </c>
    </row>
    <row r="176" spans="1:10" ht="39" customHeight="1">
      <c r="A176" s="168" t="s">
        <v>1492</v>
      </c>
      <c r="B176" s="169" t="s">
        <v>1632</v>
      </c>
      <c r="C176" s="168" t="s">
        <v>13</v>
      </c>
      <c r="D176" s="168" t="s">
        <v>1633</v>
      </c>
      <c r="E176" s="371" t="s">
        <v>1526</v>
      </c>
      <c r="F176" s="371"/>
      <c r="G176" s="170" t="s">
        <v>1530</v>
      </c>
      <c r="H176" s="189">
        <v>1.6000000000000001E-3</v>
      </c>
      <c r="I176" s="190">
        <v>28.17</v>
      </c>
      <c r="J176" s="190">
        <v>0.04</v>
      </c>
    </row>
    <row r="177" spans="1:10" ht="25.5">
      <c r="A177" s="174"/>
      <c r="B177" s="174"/>
      <c r="C177" s="174"/>
      <c r="D177" s="174"/>
      <c r="E177" s="174" t="s">
        <v>1512</v>
      </c>
      <c r="F177" s="175">
        <v>2.1</v>
      </c>
      <c r="G177" s="174" t="s">
        <v>1513</v>
      </c>
      <c r="H177" s="175">
        <v>0</v>
      </c>
      <c r="I177" s="174" t="s">
        <v>1514</v>
      </c>
      <c r="J177" s="175">
        <v>2.1</v>
      </c>
    </row>
    <row r="178" spans="1:10">
      <c r="A178" s="174"/>
      <c r="B178" s="174"/>
      <c r="C178" s="174"/>
      <c r="D178" s="174"/>
      <c r="E178" s="174" t="s">
        <v>1515</v>
      </c>
      <c r="F178" s="175">
        <v>0.78</v>
      </c>
      <c r="G178" s="174"/>
      <c r="H178" s="373" t="s">
        <v>1516</v>
      </c>
      <c r="I178" s="373"/>
      <c r="J178" s="175">
        <v>3.9</v>
      </c>
    </row>
    <row r="179" spans="1:10" ht="49.9" customHeight="1" thickBot="1">
      <c r="A179" s="176"/>
      <c r="B179" s="176"/>
      <c r="C179" s="176"/>
      <c r="D179" s="176"/>
      <c r="E179" s="176"/>
      <c r="F179" s="176"/>
      <c r="G179" s="176" t="s">
        <v>1517</v>
      </c>
      <c r="H179" s="193">
        <v>4.84</v>
      </c>
      <c r="I179" s="176" t="s">
        <v>1518</v>
      </c>
      <c r="J179" s="194">
        <v>18.87</v>
      </c>
    </row>
    <row r="180" spans="1:10" ht="1.1499999999999999" customHeight="1" thickTop="1">
      <c r="A180" s="177"/>
      <c r="B180" s="177"/>
      <c r="C180" s="177"/>
      <c r="D180" s="177"/>
      <c r="E180" s="177"/>
      <c r="F180" s="177"/>
      <c r="G180" s="177"/>
      <c r="H180" s="177"/>
      <c r="I180" s="177"/>
      <c r="J180" s="177"/>
    </row>
    <row r="181" spans="1:10" ht="18" customHeight="1">
      <c r="A181" s="178" t="s">
        <v>1645</v>
      </c>
      <c r="B181" s="179" t="s">
        <v>1480</v>
      </c>
      <c r="C181" s="178" t="s">
        <v>1481</v>
      </c>
      <c r="D181" s="178" t="s">
        <v>1482</v>
      </c>
      <c r="E181" s="374" t="s">
        <v>1483</v>
      </c>
      <c r="F181" s="374"/>
      <c r="G181" s="180" t="s">
        <v>1484</v>
      </c>
      <c r="H181" s="179" t="s">
        <v>1485</v>
      </c>
      <c r="I181" s="179" t="s">
        <v>1486</v>
      </c>
      <c r="J181" s="179" t="s">
        <v>1487</v>
      </c>
    </row>
    <row r="182" spans="1:10" ht="64.900000000000006" customHeight="1">
      <c r="A182" s="181" t="s">
        <v>1488</v>
      </c>
      <c r="B182" s="182" t="s">
        <v>1635</v>
      </c>
      <c r="C182" s="181" t="s">
        <v>13</v>
      </c>
      <c r="D182" s="181" t="s">
        <v>62</v>
      </c>
      <c r="E182" s="375" t="s">
        <v>1613</v>
      </c>
      <c r="F182" s="375"/>
      <c r="G182" s="183" t="s">
        <v>1534</v>
      </c>
      <c r="H182" s="195">
        <v>1</v>
      </c>
      <c r="I182" s="196">
        <v>12.42</v>
      </c>
      <c r="J182" s="196">
        <v>12.42</v>
      </c>
    </row>
    <row r="183" spans="1:10" ht="64.900000000000006" customHeight="1">
      <c r="A183" s="168" t="s">
        <v>1492</v>
      </c>
      <c r="B183" s="169" t="s">
        <v>1636</v>
      </c>
      <c r="C183" s="168" t="s">
        <v>13</v>
      </c>
      <c r="D183" s="168" t="s">
        <v>1637</v>
      </c>
      <c r="E183" s="371" t="s">
        <v>1526</v>
      </c>
      <c r="F183" s="371"/>
      <c r="G183" s="170" t="s">
        <v>1527</v>
      </c>
      <c r="H183" s="189">
        <v>2.2200000000000001E-2</v>
      </c>
      <c r="I183" s="190">
        <v>153.9</v>
      </c>
      <c r="J183" s="190">
        <v>3.41</v>
      </c>
    </row>
    <row r="184" spans="1:10" ht="64.900000000000006" customHeight="1">
      <c r="A184" s="168" t="s">
        <v>1492</v>
      </c>
      <c r="B184" s="169" t="s">
        <v>1638</v>
      </c>
      <c r="C184" s="168" t="s">
        <v>13</v>
      </c>
      <c r="D184" s="168" t="s">
        <v>1639</v>
      </c>
      <c r="E184" s="371" t="s">
        <v>1526</v>
      </c>
      <c r="F184" s="371"/>
      <c r="G184" s="170" t="s">
        <v>1530</v>
      </c>
      <c r="H184" s="189">
        <v>3.2099999999999997E-2</v>
      </c>
      <c r="I184" s="190">
        <v>65.680000000000007</v>
      </c>
      <c r="J184" s="190">
        <v>2.1</v>
      </c>
    </row>
    <row r="185" spans="1:10" ht="64.900000000000006" customHeight="1">
      <c r="A185" s="168" t="s">
        <v>1492</v>
      </c>
      <c r="B185" s="169" t="s">
        <v>1618</v>
      </c>
      <c r="C185" s="168" t="s">
        <v>13</v>
      </c>
      <c r="D185" s="168" t="s">
        <v>1619</v>
      </c>
      <c r="E185" s="371" t="s">
        <v>1526</v>
      </c>
      <c r="F185" s="371"/>
      <c r="G185" s="170" t="s">
        <v>1527</v>
      </c>
      <c r="H185" s="189">
        <v>5.4000000000000003E-3</v>
      </c>
      <c r="I185" s="190">
        <v>318.52</v>
      </c>
      <c r="J185" s="190">
        <v>1.72</v>
      </c>
    </row>
    <row r="186" spans="1:10" ht="64.900000000000006" customHeight="1">
      <c r="A186" s="168" t="s">
        <v>1492</v>
      </c>
      <c r="B186" s="169" t="s">
        <v>1620</v>
      </c>
      <c r="C186" s="168" t="s">
        <v>13</v>
      </c>
      <c r="D186" s="168" t="s">
        <v>1621</v>
      </c>
      <c r="E186" s="371" t="s">
        <v>1526</v>
      </c>
      <c r="F186" s="371"/>
      <c r="G186" s="170" t="s">
        <v>1530</v>
      </c>
      <c r="H186" s="189">
        <v>5.9999999999999995E-4</v>
      </c>
      <c r="I186" s="190">
        <v>71.400000000000006</v>
      </c>
      <c r="J186" s="190">
        <v>0.04</v>
      </c>
    </row>
    <row r="187" spans="1:10" ht="24" customHeight="1">
      <c r="A187" s="168" t="s">
        <v>1492</v>
      </c>
      <c r="B187" s="169" t="s">
        <v>1500</v>
      </c>
      <c r="C187" s="168" t="s">
        <v>13</v>
      </c>
      <c r="D187" s="168" t="s">
        <v>1501</v>
      </c>
      <c r="E187" s="371" t="s">
        <v>1498</v>
      </c>
      <c r="F187" s="371"/>
      <c r="G187" s="170" t="s">
        <v>1499</v>
      </c>
      <c r="H187" s="189">
        <v>3.0300000000000001E-2</v>
      </c>
      <c r="I187" s="190">
        <v>21.78</v>
      </c>
      <c r="J187" s="190">
        <v>0.65</v>
      </c>
    </row>
    <row r="188" spans="1:10" ht="39" customHeight="1">
      <c r="A188" s="168" t="s">
        <v>1492</v>
      </c>
      <c r="B188" s="169" t="s">
        <v>1622</v>
      </c>
      <c r="C188" s="168" t="s">
        <v>13</v>
      </c>
      <c r="D188" s="168" t="s">
        <v>1623</v>
      </c>
      <c r="E188" s="371" t="s">
        <v>1526</v>
      </c>
      <c r="F188" s="371"/>
      <c r="G188" s="170" t="s">
        <v>1527</v>
      </c>
      <c r="H188" s="189">
        <v>0.1285</v>
      </c>
      <c r="I188" s="190">
        <v>35.020000000000003</v>
      </c>
      <c r="J188" s="190">
        <v>4.5</v>
      </c>
    </row>
    <row r="189" spans="1:10" ht="25.5">
      <c r="A189" s="174"/>
      <c r="B189" s="174"/>
      <c r="C189" s="174"/>
      <c r="D189" s="174"/>
      <c r="E189" s="174" t="s">
        <v>1512</v>
      </c>
      <c r="F189" s="175">
        <v>4.3600000000000003</v>
      </c>
      <c r="G189" s="174" t="s">
        <v>1513</v>
      </c>
      <c r="H189" s="175">
        <v>0</v>
      </c>
      <c r="I189" s="174" t="s">
        <v>1514</v>
      </c>
      <c r="J189" s="175">
        <v>4.3600000000000003</v>
      </c>
    </row>
    <row r="190" spans="1:10">
      <c r="A190" s="174"/>
      <c r="B190" s="174"/>
      <c r="C190" s="174"/>
      <c r="D190" s="174"/>
      <c r="E190" s="174" t="s">
        <v>1515</v>
      </c>
      <c r="F190" s="175">
        <v>3.1</v>
      </c>
      <c r="G190" s="174"/>
      <c r="H190" s="373" t="s">
        <v>1516</v>
      </c>
      <c r="I190" s="373"/>
      <c r="J190" s="175">
        <v>15.52</v>
      </c>
    </row>
    <row r="191" spans="1:10" ht="49.9" customHeight="1" thickBot="1">
      <c r="A191" s="176"/>
      <c r="B191" s="176"/>
      <c r="C191" s="176"/>
      <c r="D191" s="176"/>
      <c r="E191" s="176"/>
      <c r="F191" s="176"/>
      <c r="G191" s="176" t="s">
        <v>1517</v>
      </c>
      <c r="H191" s="193">
        <v>1.23</v>
      </c>
      <c r="I191" s="176" t="s">
        <v>1518</v>
      </c>
      <c r="J191" s="194">
        <v>19.079999999999998</v>
      </c>
    </row>
    <row r="192" spans="1:10" ht="1.1499999999999999" customHeight="1" thickTop="1">
      <c r="A192" s="177"/>
      <c r="B192" s="177"/>
      <c r="C192" s="177"/>
      <c r="D192" s="177"/>
      <c r="E192" s="177"/>
      <c r="F192" s="177"/>
      <c r="G192" s="177"/>
      <c r="H192" s="177"/>
      <c r="I192" s="177"/>
      <c r="J192" s="177"/>
    </row>
    <row r="193" spans="1:10" ht="18" customHeight="1">
      <c r="A193" s="178" t="s">
        <v>1646</v>
      </c>
      <c r="B193" s="179" t="s">
        <v>1480</v>
      </c>
      <c r="C193" s="178" t="s">
        <v>1481</v>
      </c>
      <c r="D193" s="178" t="s">
        <v>1482</v>
      </c>
      <c r="E193" s="374" t="s">
        <v>1483</v>
      </c>
      <c r="F193" s="374"/>
      <c r="G193" s="180" t="s">
        <v>1484</v>
      </c>
      <c r="H193" s="179" t="s">
        <v>1485</v>
      </c>
      <c r="I193" s="179" t="s">
        <v>1486</v>
      </c>
      <c r="J193" s="179" t="s">
        <v>1487</v>
      </c>
    </row>
    <row r="194" spans="1:10" ht="39" customHeight="1">
      <c r="A194" s="181" t="s">
        <v>1488</v>
      </c>
      <c r="B194" s="182" t="s">
        <v>1647</v>
      </c>
      <c r="C194" s="181" t="s">
        <v>13</v>
      </c>
      <c r="D194" s="181" t="s">
        <v>79</v>
      </c>
      <c r="E194" s="375" t="s">
        <v>1533</v>
      </c>
      <c r="F194" s="375"/>
      <c r="G194" s="183" t="s">
        <v>1491</v>
      </c>
      <c r="H194" s="195">
        <v>1</v>
      </c>
      <c r="I194" s="196">
        <v>47.8</v>
      </c>
      <c r="J194" s="196">
        <v>47.8</v>
      </c>
    </row>
    <row r="195" spans="1:10" ht="24" customHeight="1">
      <c r="A195" s="168" t="s">
        <v>1492</v>
      </c>
      <c r="B195" s="169" t="s">
        <v>1628</v>
      </c>
      <c r="C195" s="168" t="s">
        <v>13</v>
      </c>
      <c r="D195" s="168" t="s">
        <v>1629</v>
      </c>
      <c r="E195" s="371" t="s">
        <v>1498</v>
      </c>
      <c r="F195" s="371"/>
      <c r="G195" s="170" t="s">
        <v>1499</v>
      </c>
      <c r="H195" s="189">
        <v>0.33905000000000002</v>
      </c>
      <c r="I195" s="190">
        <v>27.26</v>
      </c>
      <c r="J195" s="190">
        <v>9.24</v>
      </c>
    </row>
    <row r="196" spans="1:10" ht="24" customHeight="1">
      <c r="A196" s="168" t="s">
        <v>1492</v>
      </c>
      <c r="B196" s="169" t="s">
        <v>1500</v>
      </c>
      <c r="C196" s="168" t="s">
        <v>13</v>
      </c>
      <c r="D196" s="168" t="s">
        <v>1501</v>
      </c>
      <c r="E196" s="371" t="s">
        <v>1498</v>
      </c>
      <c r="F196" s="371"/>
      <c r="G196" s="170" t="s">
        <v>1499</v>
      </c>
      <c r="H196" s="189">
        <v>0.12265</v>
      </c>
      <c r="I196" s="190">
        <v>21.78</v>
      </c>
      <c r="J196" s="190">
        <v>2.67</v>
      </c>
    </row>
    <row r="197" spans="1:10" ht="39" customHeight="1">
      <c r="A197" s="168" t="s">
        <v>1492</v>
      </c>
      <c r="B197" s="169" t="s">
        <v>1648</v>
      </c>
      <c r="C197" s="168" t="s">
        <v>13</v>
      </c>
      <c r="D197" s="168" t="s">
        <v>1649</v>
      </c>
      <c r="E197" s="371" t="s">
        <v>1533</v>
      </c>
      <c r="F197" s="371"/>
      <c r="G197" s="170" t="s">
        <v>1534</v>
      </c>
      <c r="H197" s="189">
        <v>6.9000000000000006E-2</v>
      </c>
      <c r="I197" s="190">
        <v>520.16999999999996</v>
      </c>
      <c r="J197" s="190">
        <v>35.89</v>
      </c>
    </row>
    <row r="198" spans="1:10" ht="25.5">
      <c r="A198" s="174"/>
      <c r="B198" s="174"/>
      <c r="C198" s="174"/>
      <c r="D198" s="174"/>
      <c r="E198" s="174" t="s">
        <v>1512</v>
      </c>
      <c r="F198" s="175">
        <v>11.85</v>
      </c>
      <c r="G198" s="174" t="s">
        <v>1513</v>
      </c>
      <c r="H198" s="175">
        <v>0</v>
      </c>
      <c r="I198" s="174" t="s">
        <v>1514</v>
      </c>
      <c r="J198" s="175">
        <v>11.85</v>
      </c>
    </row>
    <row r="199" spans="1:10">
      <c r="A199" s="174"/>
      <c r="B199" s="174"/>
      <c r="C199" s="174"/>
      <c r="D199" s="174"/>
      <c r="E199" s="174" t="s">
        <v>1515</v>
      </c>
      <c r="F199" s="175">
        <v>11.95</v>
      </c>
      <c r="G199" s="174"/>
      <c r="H199" s="373" t="s">
        <v>1516</v>
      </c>
      <c r="I199" s="373"/>
      <c r="J199" s="175">
        <v>59.75</v>
      </c>
    </row>
    <row r="200" spans="1:10" ht="49.9" customHeight="1" thickBot="1">
      <c r="A200" s="176"/>
      <c r="B200" s="176"/>
      <c r="C200" s="176"/>
      <c r="D200" s="176"/>
      <c r="E200" s="176"/>
      <c r="F200" s="176"/>
      <c r="G200" s="176" t="s">
        <v>1517</v>
      </c>
      <c r="H200" s="193">
        <v>46.65</v>
      </c>
      <c r="I200" s="176" t="s">
        <v>1518</v>
      </c>
      <c r="J200" s="194">
        <v>2787.33</v>
      </c>
    </row>
    <row r="201" spans="1:10" ht="1.1499999999999999" customHeight="1" thickTop="1">
      <c r="A201" s="177"/>
      <c r="B201" s="177"/>
      <c r="C201" s="177"/>
      <c r="D201" s="177"/>
      <c r="E201" s="177"/>
      <c r="F201" s="177"/>
      <c r="G201" s="177"/>
      <c r="H201" s="177"/>
      <c r="I201" s="177"/>
      <c r="J201" s="177"/>
    </row>
    <row r="202" spans="1:10" ht="18" customHeight="1">
      <c r="A202" s="178" t="s">
        <v>1650</v>
      </c>
      <c r="B202" s="179" t="s">
        <v>1480</v>
      </c>
      <c r="C202" s="178" t="s">
        <v>1481</v>
      </c>
      <c r="D202" s="178" t="s">
        <v>1482</v>
      </c>
      <c r="E202" s="374" t="s">
        <v>1483</v>
      </c>
      <c r="F202" s="374"/>
      <c r="G202" s="180" t="s">
        <v>1484</v>
      </c>
      <c r="H202" s="179" t="s">
        <v>1485</v>
      </c>
      <c r="I202" s="179" t="s">
        <v>1486</v>
      </c>
      <c r="J202" s="179" t="s">
        <v>1487</v>
      </c>
    </row>
    <row r="203" spans="1:10" ht="39" customHeight="1">
      <c r="A203" s="181" t="s">
        <v>1488</v>
      </c>
      <c r="B203" s="182" t="s">
        <v>1651</v>
      </c>
      <c r="C203" s="181" t="s">
        <v>13</v>
      </c>
      <c r="D203" s="181" t="s">
        <v>82</v>
      </c>
      <c r="E203" s="375" t="s">
        <v>1533</v>
      </c>
      <c r="F203" s="375"/>
      <c r="G203" s="183" t="s">
        <v>1491</v>
      </c>
      <c r="H203" s="195">
        <v>1</v>
      </c>
      <c r="I203" s="196">
        <v>81.16</v>
      </c>
      <c r="J203" s="196">
        <v>81.16</v>
      </c>
    </row>
    <row r="204" spans="1:10" ht="25.9" customHeight="1">
      <c r="A204" s="168" t="s">
        <v>1492</v>
      </c>
      <c r="B204" s="169" t="s">
        <v>1522</v>
      </c>
      <c r="C204" s="168" t="s">
        <v>13</v>
      </c>
      <c r="D204" s="168" t="s">
        <v>1523</v>
      </c>
      <c r="E204" s="371" t="s">
        <v>1498</v>
      </c>
      <c r="F204" s="371"/>
      <c r="G204" s="170" t="s">
        <v>1499</v>
      </c>
      <c r="H204" s="189">
        <v>0.58799999999999997</v>
      </c>
      <c r="I204" s="190">
        <v>22.16</v>
      </c>
      <c r="J204" s="190">
        <v>13.03</v>
      </c>
    </row>
    <row r="205" spans="1:10" ht="24" customHeight="1">
      <c r="A205" s="168" t="s">
        <v>1492</v>
      </c>
      <c r="B205" s="169" t="s">
        <v>1496</v>
      </c>
      <c r="C205" s="168" t="s">
        <v>13</v>
      </c>
      <c r="D205" s="168" t="s">
        <v>1497</v>
      </c>
      <c r="E205" s="371" t="s">
        <v>1498</v>
      </c>
      <c r="F205" s="371"/>
      <c r="G205" s="170" t="s">
        <v>1499</v>
      </c>
      <c r="H205" s="189">
        <v>1.3340000000000001</v>
      </c>
      <c r="I205" s="190">
        <v>26.91</v>
      </c>
      <c r="J205" s="190">
        <v>35.89</v>
      </c>
    </row>
    <row r="206" spans="1:10" ht="39" customHeight="1">
      <c r="A206" s="168" t="s">
        <v>1492</v>
      </c>
      <c r="B206" s="169" t="s">
        <v>1524</v>
      </c>
      <c r="C206" s="168" t="s">
        <v>13</v>
      </c>
      <c r="D206" s="168" t="s">
        <v>1525</v>
      </c>
      <c r="E206" s="371" t="s">
        <v>1526</v>
      </c>
      <c r="F206" s="371"/>
      <c r="G206" s="170" t="s">
        <v>1527</v>
      </c>
      <c r="H206" s="189">
        <v>1.0999999999999999E-2</v>
      </c>
      <c r="I206" s="190">
        <v>29.01</v>
      </c>
      <c r="J206" s="190">
        <v>0.31</v>
      </c>
    </row>
    <row r="207" spans="1:10" ht="39" customHeight="1">
      <c r="A207" s="168" t="s">
        <v>1492</v>
      </c>
      <c r="B207" s="169" t="s">
        <v>1528</v>
      </c>
      <c r="C207" s="168" t="s">
        <v>13</v>
      </c>
      <c r="D207" s="168" t="s">
        <v>1529</v>
      </c>
      <c r="E207" s="371" t="s">
        <v>1526</v>
      </c>
      <c r="F207" s="371"/>
      <c r="G207" s="170" t="s">
        <v>1530</v>
      </c>
      <c r="H207" s="189">
        <v>4.3999999999999997E-2</v>
      </c>
      <c r="I207" s="190">
        <v>27.35</v>
      </c>
      <c r="J207" s="190">
        <v>1.2</v>
      </c>
    </row>
    <row r="208" spans="1:10" ht="25.9" customHeight="1">
      <c r="A208" s="171" t="s">
        <v>1502</v>
      </c>
      <c r="B208" s="172" t="s">
        <v>1652</v>
      </c>
      <c r="C208" s="171" t="s">
        <v>13</v>
      </c>
      <c r="D208" s="171" t="s">
        <v>1653</v>
      </c>
      <c r="E208" s="372" t="s">
        <v>1505</v>
      </c>
      <c r="F208" s="372"/>
      <c r="G208" s="173" t="s">
        <v>1599</v>
      </c>
      <c r="H208" s="191">
        <v>1.67E-2</v>
      </c>
      <c r="I208" s="192">
        <v>8.34</v>
      </c>
      <c r="J208" s="192">
        <v>0.13</v>
      </c>
    </row>
    <row r="209" spans="1:10" ht="25.9" customHeight="1">
      <c r="A209" s="171" t="s">
        <v>1502</v>
      </c>
      <c r="B209" s="172" t="s">
        <v>1535</v>
      </c>
      <c r="C209" s="171" t="s">
        <v>13</v>
      </c>
      <c r="D209" s="171" t="s">
        <v>1536</v>
      </c>
      <c r="E209" s="372" t="s">
        <v>1505</v>
      </c>
      <c r="F209" s="372"/>
      <c r="G209" s="173" t="s">
        <v>29</v>
      </c>
      <c r="H209" s="191">
        <v>0.67500000000000004</v>
      </c>
      <c r="I209" s="192">
        <v>10.220000000000001</v>
      </c>
      <c r="J209" s="192">
        <v>6.89</v>
      </c>
    </row>
    <row r="210" spans="1:10" ht="25.9" customHeight="1">
      <c r="A210" s="171" t="s">
        <v>1502</v>
      </c>
      <c r="B210" s="172" t="s">
        <v>1654</v>
      </c>
      <c r="C210" s="171" t="s">
        <v>13</v>
      </c>
      <c r="D210" s="171" t="s">
        <v>1655</v>
      </c>
      <c r="E210" s="372" t="s">
        <v>1505</v>
      </c>
      <c r="F210" s="372"/>
      <c r="G210" s="173" t="s">
        <v>29</v>
      </c>
      <c r="H210" s="191">
        <v>0.92400000000000004</v>
      </c>
      <c r="I210" s="192">
        <v>3.57</v>
      </c>
      <c r="J210" s="192">
        <v>3.29</v>
      </c>
    </row>
    <row r="211" spans="1:10" ht="25.9" customHeight="1">
      <c r="A211" s="171" t="s">
        <v>1502</v>
      </c>
      <c r="B211" s="172" t="s">
        <v>1656</v>
      </c>
      <c r="C211" s="171" t="s">
        <v>13</v>
      </c>
      <c r="D211" s="171" t="s">
        <v>1657</v>
      </c>
      <c r="E211" s="372" t="s">
        <v>1505</v>
      </c>
      <c r="F211" s="372"/>
      <c r="G211" s="173" t="s">
        <v>86</v>
      </c>
      <c r="H211" s="191">
        <v>1.0999999999999999E-2</v>
      </c>
      <c r="I211" s="192">
        <v>20.18</v>
      </c>
      <c r="J211" s="192">
        <v>0.22</v>
      </c>
    </row>
    <row r="212" spans="1:10" ht="25.9" customHeight="1">
      <c r="A212" s="171" t="s">
        <v>1502</v>
      </c>
      <c r="B212" s="172" t="s">
        <v>1658</v>
      </c>
      <c r="C212" s="171" t="s">
        <v>13</v>
      </c>
      <c r="D212" s="171" t="s">
        <v>1659</v>
      </c>
      <c r="E212" s="372" t="s">
        <v>1505</v>
      </c>
      <c r="F212" s="372"/>
      <c r="G212" s="173" t="s">
        <v>29</v>
      </c>
      <c r="H212" s="191">
        <v>1.155</v>
      </c>
      <c r="I212" s="192">
        <v>16.940000000000001</v>
      </c>
      <c r="J212" s="192">
        <v>19.559999999999999</v>
      </c>
    </row>
    <row r="213" spans="1:10" ht="25.9" customHeight="1">
      <c r="A213" s="171" t="s">
        <v>1502</v>
      </c>
      <c r="B213" s="172" t="s">
        <v>1660</v>
      </c>
      <c r="C213" s="171" t="s">
        <v>13</v>
      </c>
      <c r="D213" s="171" t="s">
        <v>1661</v>
      </c>
      <c r="E213" s="372" t="s">
        <v>1505</v>
      </c>
      <c r="F213" s="372"/>
      <c r="G213" s="173" t="s">
        <v>86</v>
      </c>
      <c r="H213" s="191">
        <v>2.9000000000000001E-2</v>
      </c>
      <c r="I213" s="192">
        <v>22.23</v>
      </c>
      <c r="J213" s="192">
        <v>0.64</v>
      </c>
    </row>
    <row r="214" spans="1:10" ht="25.5">
      <c r="A214" s="174"/>
      <c r="B214" s="174"/>
      <c r="C214" s="174"/>
      <c r="D214" s="174"/>
      <c r="E214" s="174" t="s">
        <v>1512</v>
      </c>
      <c r="F214" s="175">
        <v>35.11</v>
      </c>
      <c r="G214" s="174" t="s">
        <v>1513</v>
      </c>
      <c r="H214" s="175">
        <v>0</v>
      </c>
      <c r="I214" s="174" t="s">
        <v>1514</v>
      </c>
      <c r="J214" s="175">
        <v>35.11</v>
      </c>
    </row>
    <row r="215" spans="1:10">
      <c r="A215" s="174"/>
      <c r="B215" s="174"/>
      <c r="C215" s="174"/>
      <c r="D215" s="174"/>
      <c r="E215" s="174" t="s">
        <v>1515</v>
      </c>
      <c r="F215" s="175">
        <v>20.29</v>
      </c>
      <c r="G215" s="174"/>
      <c r="H215" s="373" t="s">
        <v>1516</v>
      </c>
      <c r="I215" s="373"/>
      <c r="J215" s="175">
        <v>101.45</v>
      </c>
    </row>
    <row r="216" spans="1:10" ht="49.9" customHeight="1" thickBot="1">
      <c r="A216" s="176"/>
      <c r="B216" s="176"/>
      <c r="C216" s="176"/>
      <c r="D216" s="176"/>
      <c r="E216" s="176"/>
      <c r="F216" s="176"/>
      <c r="G216" s="176" t="s">
        <v>1517</v>
      </c>
      <c r="H216" s="193">
        <v>131.71</v>
      </c>
      <c r="I216" s="176" t="s">
        <v>1518</v>
      </c>
      <c r="J216" s="194">
        <v>13361.97</v>
      </c>
    </row>
    <row r="217" spans="1:10" ht="1.1499999999999999" customHeight="1" thickTop="1">
      <c r="A217" s="177"/>
      <c r="B217" s="177"/>
      <c r="C217" s="177"/>
      <c r="D217" s="177"/>
      <c r="E217" s="177"/>
      <c r="F217" s="177"/>
      <c r="G217" s="177"/>
      <c r="H217" s="177"/>
      <c r="I217" s="177"/>
      <c r="J217" s="177"/>
    </row>
    <row r="218" spans="1:10" ht="18" customHeight="1">
      <c r="A218" s="178" t="s">
        <v>1662</v>
      </c>
      <c r="B218" s="179" t="s">
        <v>1480</v>
      </c>
      <c r="C218" s="178" t="s">
        <v>1481</v>
      </c>
      <c r="D218" s="178" t="s">
        <v>1482</v>
      </c>
      <c r="E218" s="374" t="s">
        <v>1483</v>
      </c>
      <c r="F218" s="374"/>
      <c r="G218" s="180" t="s">
        <v>1484</v>
      </c>
      <c r="H218" s="179" t="s">
        <v>1485</v>
      </c>
      <c r="I218" s="179" t="s">
        <v>1486</v>
      </c>
      <c r="J218" s="179" t="s">
        <v>1487</v>
      </c>
    </row>
    <row r="219" spans="1:10" ht="39" customHeight="1">
      <c r="A219" s="181" t="s">
        <v>1488</v>
      </c>
      <c r="B219" s="182" t="s">
        <v>1663</v>
      </c>
      <c r="C219" s="181" t="s">
        <v>13</v>
      </c>
      <c r="D219" s="181" t="s">
        <v>85</v>
      </c>
      <c r="E219" s="375" t="s">
        <v>1533</v>
      </c>
      <c r="F219" s="375"/>
      <c r="G219" s="183" t="s">
        <v>86</v>
      </c>
      <c r="H219" s="195">
        <v>1</v>
      </c>
      <c r="I219" s="196">
        <v>15.12</v>
      </c>
      <c r="J219" s="196">
        <v>15.12</v>
      </c>
    </row>
    <row r="220" spans="1:10" ht="24" customHeight="1">
      <c r="A220" s="168" t="s">
        <v>1492</v>
      </c>
      <c r="B220" s="169" t="s">
        <v>1664</v>
      </c>
      <c r="C220" s="168" t="s">
        <v>13</v>
      </c>
      <c r="D220" s="168" t="s">
        <v>1665</v>
      </c>
      <c r="E220" s="371" t="s">
        <v>1498</v>
      </c>
      <c r="F220" s="371"/>
      <c r="G220" s="170" t="s">
        <v>1499</v>
      </c>
      <c r="H220" s="189">
        <v>0.05</v>
      </c>
      <c r="I220" s="190">
        <v>22.24</v>
      </c>
      <c r="J220" s="190">
        <v>1.1100000000000001</v>
      </c>
    </row>
    <row r="221" spans="1:10" ht="24" customHeight="1">
      <c r="A221" s="168" t="s">
        <v>1492</v>
      </c>
      <c r="B221" s="169" t="s">
        <v>1666</v>
      </c>
      <c r="C221" s="168" t="s">
        <v>13</v>
      </c>
      <c r="D221" s="168" t="s">
        <v>1667</v>
      </c>
      <c r="E221" s="371" t="s">
        <v>1498</v>
      </c>
      <c r="F221" s="371"/>
      <c r="G221" s="170" t="s">
        <v>1499</v>
      </c>
      <c r="H221" s="189">
        <v>0.13100000000000001</v>
      </c>
      <c r="I221" s="190">
        <v>27.05</v>
      </c>
      <c r="J221" s="190">
        <v>3.54</v>
      </c>
    </row>
    <row r="222" spans="1:10" ht="25.9" customHeight="1">
      <c r="A222" s="168" t="s">
        <v>1492</v>
      </c>
      <c r="B222" s="169" t="s">
        <v>1668</v>
      </c>
      <c r="C222" s="168" t="s">
        <v>13</v>
      </c>
      <c r="D222" s="168" t="s">
        <v>1669</v>
      </c>
      <c r="E222" s="371" t="s">
        <v>1533</v>
      </c>
      <c r="F222" s="371"/>
      <c r="G222" s="170" t="s">
        <v>86</v>
      </c>
      <c r="H222" s="189">
        <v>1</v>
      </c>
      <c r="I222" s="190">
        <v>9.6199999999999992</v>
      </c>
      <c r="J222" s="190">
        <v>9.6199999999999992</v>
      </c>
    </row>
    <row r="223" spans="1:10" ht="39" customHeight="1">
      <c r="A223" s="171" t="s">
        <v>1502</v>
      </c>
      <c r="B223" s="172" t="s">
        <v>1670</v>
      </c>
      <c r="C223" s="171" t="s">
        <v>13</v>
      </c>
      <c r="D223" s="171" t="s">
        <v>1671</v>
      </c>
      <c r="E223" s="372" t="s">
        <v>1505</v>
      </c>
      <c r="F223" s="372"/>
      <c r="G223" s="173" t="s">
        <v>21</v>
      </c>
      <c r="H223" s="191">
        <v>0.64400000000000002</v>
      </c>
      <c r="I223" s="192">
        <v>0.22</v>
      </c>
      <c r="J223" s="192">
        <v>0.14000000000000001</v>
      </c>
    </row>
    <row r="224" spans="1:10" ht="25.9" customHeight="1">
      <c r="A224" s="171" t="s">
        <v>1502</v>
      </c>
      <c r="B224" s="172" t="s">
        <v>1672</v>
      </c>
      <c r="C224" s="171" t="s">
        <v>13</v>
      </c>
      <c r="D224" s="171" t="s">
        <v>1673</v>
      </c>
      <c r="E224" s="372" t="s">
        <v>1505</v>
      </c>
      <c r="F224" s="372"/>
      <c r="G224" s="173" t="s">
        <v>86</v>
      </c>
      <c r="H224" s="191">
        <v>2.5000000000000001E-2</v>
      </c>
      <c r="I224" s="192">
        <v>28.75</v>
      </c>
      <c r="J224" s="192">
        <v>0.71</v>
      </c>
    </row>
    <row r="225" spans="1:10" ht="25.5">
      <c r="A225" s="174"/>
      <c r="B225" s="174"/>
      <c r="C225" s="174"/>
      <c r="D225" s="174"/>
      <c r="E225" s="174" t="s">
        <v>1512</v>
      </c>
      <c r="F225" s="175">
        <v>3.87</v>
      </c>
      <c r="G225" s="174" t="s">
        <v>1513</v>
      </c>
      <c r="H225" s="175">
        <v>0</v>
      </c>
      <c r="I225" s="174" t="s">
        <v>1514</v>
      </c>
      <c r="J225" s="175">
        <v>3.87</v>
      </c>
    </row>
    <row r="226" spans="1:10">
      <c r="A226" s="174"/>
      <c r="B226" s="174"/>
      <c r="C226" s="174"/>
      <c r="D226" s="174"/>
      <c r="E226" s="174" t="s">
        <v>1515</v>
      </c>
      <c r="F226" s="175">
        <v>3.78</v>
      </c>
      <c r="G226" s="174"/>
      <c r="H226" s="373" t="s">
        <v>1516</v>
      </c>
      <c r="I226" s="373"/>
      <c r="J226" s="175">
        <v>18.899999999999999</v>
      </c>
    </row>
    <row r="227" spans="1:10" ht="49.9" customHeight="1" thickBot="1">
      <c r="A227" s="176"/>
      <c r="B227" s="176"/>
      <c r="C227" s="176"/>
      <c r="D227" s="176"/>
      <c r="E227" s="176"/>
      <c r="F227" s="176"/>
      <c r="G227" s="176" t="s">
        <v>1517</v>
      </c>
      <c r="H227" s="193">
        <v>317.2</v>
      </c>
      <c r="I227" s="176" t="s">
        <v>1518</v>
      </c>
      <c r="J227" s="194">
        <v>5995.08</v>
      </c>
    </row>
    <row r="228" spans="1:10" ht="1.1499999999999999" customHeight="1" thickTop="1">
      <c r="A228" s="177"/>
      <c r="B228" s="177"/>
      <c r="C228" s="177"/>
      <c r="D228" s="177"/>
      <c r="E228" s="177"/>
      <c r="F228" s="177"/>
      <c r="G228" s="177"/>
      <c r="H228" s="177"/>
      <c r="I228" s="177"/>
      <c r="J228" s="177"/>
    </row>
    <row r="229" spans="1:10" ht="18" customHeight="1">
      <c r="A229" s="178" t="s">
        <v>1674</v>
      </c>
      <c r="B229" s="179" t="s">
        <v>1480</v>
      </c>
      <c r="C229" s="178" t="s">
        <v>1481</v>
      </c>
      <c r="D229" s="178" t="s">
        <v>1482</v>
      </c>
      <c r="E229" s="374" t="s">
        <v>1483</v>
      </c>
      <c r="F229" s="374"/>
      <c r="G229" s="180" t="s">
        <v>1484</v>
      </c>
      <c r="H229" s="179" t="s">
        <v>1485</v>
      </c>
      <c r="I229" s="179" t="s">
        <v>1486</v>
      </c>
      <c r="J229" s="179" t="s">
        <v>1487</v>
      </c>
    </row>
    <row r="230" spans="1:10" ht="39" customHeight="1">
      <c r="A230" s="181" t="s">
        <v>1488</v>
      </c>
      <c r="B230" s="182" t="s">
        <v>1675</v>
      </c>
      <c r="C230" s="181" t="s">
        <v>13</v>
      </c>
      <c r="D230" s="181" t="s">
        <v>89</v>
      </c>
      <c r="E230" s="375" t="s">
        <v>1533</v>
      </c>
      <c r="F230" s="375"/>
      <c r="G230" s="183" t="s">
        <v>86</v>
      </c>
      <c r="H230" s="195">
        <v>1</v>
      </c>
      <c r="I230" s="196">
        <v>13.97</v>
      </c>
      <c r="J230" s="196">
        <v>13.97</v>
      </c>
    </row>
    <row r="231" spans="1:10" ht="24" customHeight="1">
      <c r="A231" s="168" t="s">
        <v>1492</v>
      </c>
      <c r="B231" s="169" t="s">
        <v>1664</v>
      </c>
      <c r="C231" s="168" t="s">
        <v>13</v>
      </c>
      <c r="D231" s="168" t="s">
        <v>1665</v>
      </c>
      <c r="E231" s="371" t="s">
        <v>1498</v>
      </c>
      <c r="F231" s="371"/>
      <c r="G231" s="170" t="s">
        <v>1499</v>
      </c>
      <c r="H231" s="189">
        <v>3.9E-2</v>
      </c>
      <c r="I231" s="190">
        <v>22.24</v>
      </c>
      <c r="J231" s="190">
        <v>0.86</v>
      </c>
    </row>
    <row r="232" spans="1:10" ht="24" customHeight="1">
      <c r="A232" s="168" t="s">
        <v>1492</v>
      </c>
      <c r="B232" s="169" t="s">
        <v>1666</v>
      </c>
      <c r="C232" s="168" t="s">
        <v>13</v>
      </c>
      <c r="D232" s="168" t="s">
        <v>1667</v>
      </c>
      <c r="E232" s="371" t="s">
        <v>1498</v>
      </c>
      <c r="F232" s="371"/>
      <c r="G232" s="170" t="s">
        <v>1499</v>
      </c>
      <c r="H232" s="189">
        <v>0.10199999999999999</v>
      </c>
      <c r="I232" s="190">
        <v>27.05</v>
      </c>
      <c r="J232" s="190">
        <v>2.75</v>
      </c>
    </row>
    <row r="233" spans="1:10" ht="25.9" customHeight="1">
      <c r="A233" s="168" t="s">
        <v>1492</v>
      </c>
      <c r="B233" s="169" t="s">
        <v>1676</v>
      </c>
      <c r="C233" s="168" t="s">
        <v>13</v>
      </c>
      <c r="D233" s="168" t="s">
        <v>1677</v>
      </c>
      <c r="E233" s="371" t="s">
        <v>1533</v>
      </c>
      <c r="F233" s="371"/>
      <c r="G233" s="170" t="s">
        <v>86</v>
      </c>
      <c r="H233" s="189">
        <v>1</v>
      </c>
      <c r="I233" s="190">
        <v>9.5399999999999991</v>
      </c>
      <c r="J233" s="190">
        <v>9.5399999999999991</v>
      </c>
    </row>
    <row r="234" spans="1:10" ht="39" customHeight="1">
      <c r="A234" s="171" t="s">
        <v>1502</v>
      </c>
      <c r="B234" s="172" t="s">
        <v>1670</v>
      </c>
      <c r="C234" s="171" t="s">
        <v>13</v>
      </c>
      <c r="D234" s="171" t="s">
        <v>1671</v>
      </c>
      <c r="E234" s="372" t="s">
        <v>1505</v>
      </c>
      <c r="F234" s="372"/>
      <c r="G234" s="173" t="s">
        <v>21</v>
      </c>
      <c r="H234" s="191">
        <v>0.503</v>
      </c>
      <c r="I234" s="192">
        <v>0.22</v>
      </c>
      <c r="J234" s="192">
        <v>0.11</v>
      </c>
    </row>
    <row r="235" spans="1:10" ht="25.9" customHeight="1">
      <c r="A235" s="171" t="s">
        <v>1502</v>
      </c>
      <c r="B235" s="172" t="s">
        <v>1672</v>
      </c>
      <c r="C235" s="171" t="s">
        <v>13</v>
      </c>
      <c r="D235" s="171" t="s">
        <v>1673</v>
      </c>
      <c r="E235" s="372" t="s">
        <v>1505</v>
      </c>
      <c r="F235" s="372"/>
      <c r="G235" s="173" t="s">
        <v>86</v>
      </c>
      <c r="H235" s="191">
        <v>2.5000000000000001E-2</v>
      </c>
      <c r="I235" s="192">
        <v>28.75</v>
      </c>
      <c r="J235" s="192">
        <v>0.71</v>
      </c>
    </row>
    <row r="236" spans="1:10" ht="25.5">
      <c r="A236" s="174"/>
      <c r="B236" s="174"/>
      <c r="C236" s="174"/>
      <c r="D236" s="174"/>
      <c r="E236" s="174" t="s">
        <v>1512</v>
      </c>
      <c r="F236" s="175">
        <v>2.84</v>
      </c>
      <c r="G236" s="174" t="s">
        <v>1513</v>
      </c>
      <c r="H236" s="175">
        <v>0</v>
      </c>
      <c r="I236" s="174" t="s">
        <v>1514</v>
      </c>
      <c r="J236" s="175">
        <v>2.84</v>
      </c>
    </row>
    <row r="237" spans="1:10">
      <c r="A237" s="174"/>
      <c r="B237" s="174"/>
      <c r="C237" s="174"/>
      <c r="D237" s="174"/>
      <c r="E237" s="174" t="s">
        <v>1515</v>
      </c>
      <c r="F237" s="175">
        <v>3.49</v>
      </c>
      <c r="G237" s="174"/>
      <c r="H237" s="373" t="s">
        <v>1516</v>
      </c>
      <c r="I237" s="373"/>
      <c r="J237" s="175">
        <v>17.46</v>
      </c>
    </row>
    <row r="238" spans="1:10" ht="49.9" customHeight="1" thickBot="1">
      <c r="A238" s="176"/>
      <c r="B238" s="176"/>
      <c r="C238" s="176"/>
      <c r="D238" s="176"/>
      <c r="E238" s="176"/>
      <c r="F238" s="176"/>
      <c r="G238" s="176" t="s">
        <v>1517</v>
      </c>
      <c r="H238" s="193">
        <v>41.25</v>
      </c>
      <c r="I238" s="176" t="s">
        <v>1518</v>
      </c>
      <c r="J238" s="194">
        <v>720.22</v>
      </c>
    </row>
    <row r="239" spans="1:10" ht="1.1499999999999999" customHeight="1" thickTop="1">
      <c r="A239" s="177"/>
      <c r="B239" s="177"/>
      <c r="C239" s="177"/>
      <c r="D239" s="177"/>
      <c r="E239" s="177"/>
      <c r="F239" s="177"/>
      <c r="G239" s="177"/>
      <c r="H239" s="177"/>
      <c r="I239" s="177"/>
      <c r="J239" s="177"/>
    </row>
    <row r="240" spans="1:10" ht="18" customHeight="1">
      <c r="A240" s="178" t="s">
        <v>1678</v>
      </c>
      <c r="B240" s="179" t="s">
        <v>1480</v>
      </c>
      <c r="C240" s="178" t="s">
        <v>1481</v>
      </c>
      <c r="D240" s="178" t="s">
        <v>1482</v>
      </c>
      <c r="E240" s="374" t="s">
        <v>1483</v>
      </c>
      <c r="F240" s="374"/>
      <c r="G240" s="180" t="s">
        <v>1484</v>
      </c>
      <c r="H240" s="179" t="s">
        <v>1485</v>
      </c>
      <c r="I240" s="179" t="s">
        <v>1486</v>
      </c>
      <c r="J240" s="179" t="s">
        <v>1487</v>
      </c>
    </row>
    <row r="241" spans="1:10" ht="39" customHeight="1">
      <c r="A241" s="181" t="s">
        <v>1488</v>
      </c>
      <c r="B241" s="182" t="s">
        <v>1679</v>
      </c>
      <c r="C241" s="181" t="s">
        <v>13</v>
      </c>
      <c r="D241" s="181" t="s">
        <v>92</v>
      </c>
      <c r="E241" s="375" t="s">
        <v>1533</v>
      </c>
      <c r="F241" s="375"/>
      <c r="G241" s="183" t="s">
        <v>86</v>
      </c>
      <c r="H241" s="195">
        <v>1</v>
      </c>
      <c r="I241" s="196">
        <v>12.46</v>
      </c>
      <c r="J241" s="196">
        <v>12.46</v>
      </c>
    </row>
    <row r="242" spans="1:10" ht="24" customHeight="1">
      <c r="A242" s="168" t="s">
        <v>1492</v>
      </c>
      <c r="B242" s="169" t="s">
        <v>1664</v>
      </c>
      <c r="C242" s="168" t="s">
        <v>13</v>
      </c>
      <c r="D242" s="168" t="s">
        <v>1665</v>
      </c>
      <c r="E242" s="371" t="s">
        <v>1498</v>
      </c>
      <c r="F242" s="371"/>
      <c r="G242" s="170" t="s">
        <v>1499</v>
      </c>
      <c r="H242" s="189">
        <v>3.1E-2</v>
      </c>
      <c r="I242" s="190">
        <v>22.24</v>
      </c>
      <c r="J242" s="190">
        <v>0.68</v>
      </c>
    </row>
    <row r="243" spans="1:10" ht="24" customHeight="1">
      <c r="A243" s="168" t="s">
        <v>1492</v>
      </c>
      <c r="B243" s="169" t="s">
        <v>1666</v>
      </c>
      <c r="C243" s="168" t="s">
        <v>13</v>
      </c>
      <c r="D243" s="168" t="s">
        <v>1667</v>
      </c>
      <c r="E243" s="371" t="s">
        <v>1498</v>
      </c>
      <c r="F243" s="371"/>
      <c r="G243" s="170" t="s">
        <v>1499</v>
      </c>
      <c r="H243" s="189">
        <v>8.1000000000000003E-2</v>
      </c>
      <c r="I243" s="190">
        <v>27.05</v>
      </c>
      <c r="J243" s="190">
        <v>2.19</v>
      </c>
    </row>
    <row r="244" spans="1:10" ht="25.9" customHeight="1">
      <c r="A244" s="168" t="s">
        <v>1492</v>
      </c>
      <c r="B244" s="169" t="s">
        <v>1680</v>
      </c>
      <c r="C244" s="168" t="s">
        <v>13</v>
      </c>
      <c r="D244" s="168" t="s">
        <v>1681</v>
      </c>
      <c r="E244" s="371" t="s">
        <v>1533</v>
      </c>
      <c r="F244" s="371"/>
      <c r="G244" s="170" t="s">
        <v>86</v>
      </c>
      <c r="H244" s="189">
        <v>1</v>
      </c>
      <c r="I244" s="190">
        <v>8.8000000000000007</v>
      </c>
      <c r="J244" s="190">
        <v>8.8000000000000007</v>
      </c>
    </row>
    <row r="245" spans="1:10" ht="39" customHeight="1">
      <c r="A245" s="171" t="s">
        <v>1502</v>
      </c>
      <c r="B245" s="172" t="s">
        <v>1670</v>
      </c>
      <c r="C245" s="171" t="s">
        <v>13</v>
      </c>
      <c r="D245" s="171" t="s">
        <v>1671</v>
      </c>
      <c r="E245" s="372" t="s">
        <v>1505</v>
      </c>
      <c r="F245" s="372"/>
      <c r="G245" s="173" t="s">
        <v>21</v>
      </c>
      <c r="H245" s="191">
        <v>0.39900000000000002</v>
      </c>
      <c r="I245" s="192">
        <v>0.22</v>
      </c>
      <c r="J245" s="192">
        <v>0.08</v>
      </c>
    </row>
    <row r="246" spans="1:10" ht="25.9" customHeight="1">
      <c r="A246" s="171" t="s">
        <v>1502</v>
      </c>
      <c r="B246" s="172" t="s">
        <v>1672</v>
      </c>
      <c r="C246" s="171" t="s">
        <v>13</v>
      </c>
      <c r="D246" s="171" t="s">
        <v>1673</v>
      </c>
      <c r="E246" s="372" t="s">
        <v>1505</v>
      </c>
      <c r="F246" s="372"/>
      <c r="G246" s="173" t="s">
        <v>86</v>
      </c>
      <c r="H246" s="191">
        <v>2.5000000000000001E-2</v>
      </c>
      <c r="I246" s="192">
        <v>28.75</v>
      </c>
      <c r="J246" s="192">
        <v>0.71</v>
      </c>
    </row>
    <row r="247" spans="1:10" ht="25.5">
      <c r="A247" s="174"/>
      <c r="B247" s="174"/>
      <c r="C247" s="174"/>
      <c r="D247" s="174"/>
      <c r="E247" s="174" t="s">
        <v>1512</v>
      </c>
      <c r="F247" s="175">
        <v>2.17</v>
      </c>
      <c r="G247" s="174" t="s">
        <v>1513</v>
      </c>
      <c r="H247" s="175">
        <v>0</v>
      </c>
      <c r="I247" s="174" t="s">
        <v>1514</v>
      </c>
      <c r="J247" s="175">
        <v>2.17</v>
      </c>
    </row>
    <row r="248" spans="1:10">
      <c r="A248" s="174"/>
      <c r="B248" s="174"/>
      <c r="C248" s="174"/>
      <c r="D248" s="174"/>
      <c r="E248" s="174" t="s">
        <v>1515</v>
      </c>
      <c r="F248" s="175">
        <v>3.11</v>
      </c>
      <c r="G248" s="174"/>
      <c r="H248" s="373" t="s">
        <v>1516</v>
      </c>
      <c r="I248" s="373"/>
      <c r="J248" s="175">
        <v>15.57</v>
      </c>
    </row>
    <row r="249" spans="1:10" ht="49.9" customHeight="1" thickBot="1">
      <c r="A249" s="176"/>
      <c r="B249" s="176"/>
      <c r="C249" s="176"/>
      <c r="D249" s="176"/>
      <c r="E249" s="176"/>
      <c r="F249" s="176"/>
      <c r="G249" s="176" t="s">
        <v>1517</v>
      </c>
      <c r="H249" s="193">
        <v>366.94</v>
      </c>
      <c r="I249" s="176" t="s">
        <v>1518</v>
      </c>
      <c r="J249" s="194">
        <v>5713.25</v>
      </c>
    </row>
    <row r="250" spans="1:10" ht="1.1499999999999999" customHeight="1" thickTop="1">
      <c r="A250" s="177"/>
      <c r="B250" s="177"/>
      <c r="C250" s="177"/>
      <c r="D250" s="177"/>
      <c r="E250" s="177"/>
      <c r="F250" s="177"/>
      <c r="G250" s="177"/>
      <c r="H250" s="177"/>
      <c r="I250" s="177"/>
      <c r="J250" s="177"/>
    </row>
    <row r="251" spans="1:10" ht="18" customHeight="1">
      <c r="A251" s="178" t="s">
        <v>1682</v>
      </c>
      <c r="B251" s="179" t="s">
        <v>1480</v>
      </c>
      <c r="C251" s="178" t="s">
        <v>1481</v>
      </c>
      <c r="D251" s="178" t="s">
        <v>1482</v>
      </c>
      <c r="E251" s="374" t="s">
        <v>1483</v>
      </c>
      <c r="F251" s="374"/>
      <c r="G251" s="180" t="s">
        <v>1484</v>
      </c>
      <c r="H251" s="179" t="s">
        <v>1485</v>
      </c>
      <c r="I251" s="179" t="s">
        <v>1486</v>
      </c>
      <c r="J251" s="179" t="s">
        <v>1487</v>
      </c>
    </row>
    <row r="252" spans="1:10" ht="39" customHeight="1">
      <c r="A252" s="181" t="s">
        <v>1488</v>
      </c>
      <c r="B252" s="182" t="s">
        <v>1683</v>
      </c>
      <c r="C252" s="181" t="s">
        <v>13</v>
      </c>
      <c r="D252" s="181" t="s">
        <v>95</v>
      </c>
      <c r="E252" s="375" t="s">
        <v>1533</v>
      </c>
      <c r="F252" s="375"/>
      <c r="G252" s="183" t="s">
        <v>86</v>
      </c>
      <c r="H252" s="195">
        <v>1</v>
      </c>
      <c r="I252" s="196">
        <v>10.58</v>
      </c>
      <c r="J252" s="196">
        <v>10.58</v>
      </c>
    </row>
    <row r="253" spans="1:10" ht="24" customHeight="1">
      <c r="A253" s="168" t="s">
        <v>1492</v>
      </c>
      <c r="B253" s="169" t="s">
        <v>1664</v>
      </c>
      <c r="C253" s="168" t="s">
        <v>13</v>
      </c>
      <c r="D253" s="168" t="s">
        <v>1665</v>
      </c>
      <c r="E253" s="371" t="s">
        <v>1498</v>
      </c>
      <c r="F253" s="371"/>
      <c r="G253" s="170" t="s">
        <v>1499</v>
      </c>
      <c r="H253" s="189">
        <v>2.5000000000000001E-2</v>
      </c>
      <c r="I253" s="190">
        <v>22.24</v>
      </c>
      <c r="J253" s="190">
        <v>0.55000000000000004</v>
      </c>
    </row>
    <row r="254" spans="1:10" ht="24" customHeight="1">
      <c r="A254" s="168" t="s">
        <v>1492</v>
      </c>
      <c r="B254" s="169" t="s">
        <v>1666</v>
      </c>
      <c r="C254" s="168" t="s">
        <v>13</v>
      </c>
      <c r="D254" s="168" t="s">
        <v>1667</v>
      </c>
      <c r="E254" s="371" t="s">
        <v>1498</v>
      </c>
      <c r="F254" s="371"/>
      <c r="G254" s="170" t="s">
        <v>1499</v>
      </c>
      <c r="H254" s="189">
        <v>6.4000000000000001E-2</v>
      </c>
      <c r="I254" s="190">
        <v>27.05</v>
      </c>
      <c r="J254" s="190">
        <v>1.73</v>
      </c>
    </row>
    <row r="255" spans="1:10" ht="25.9" customHeight="1">
      <c r="A255" s="168" t="s">
        <v>1492</v>
      </c>
      <c r="B255" s="169" t="s">
        <v>1684</v>
      </c>
      <c r="C255" s="168" t="s">
        <v>13</v>
      </c>
      <c r="D255" s="168" t="s">
        <v>1685</v>
      </c>
      <c r="E255" s="371" t="s">
        <v>1533</v>
      </c>
      <c r="F255" s="371"/>
      <c r="G255" s="170" t="s">
        <v>86</v>
      </c>
      <c r="H255" s="189">
        <v>1</v>
      </c>
      <c r="I255" s="190">
        <v>7.53</v>
      </c>
      <c r="J255" s="190">
        <v>7.53</v>
      </c>
    </row>
    <row r="256" spans="1:10" ht="39" customHeight="1">
      <c r="A256" s="171" t="s">
        <v>1502</v>
      </c>
      <c r="B256" s="172" t="s">
        <v>1670</v>
      </c>
      <c r="C256" s="171" t="s">
        <v>13</v>
      </c>
      <c r="D256" s="171" t="s">
        <v>1671</v>
      </c>
      <c r="E256" s="372" t="s">
        <v>1505</v>
      </c>
      <c r="F256" s="372"/>
      <c r="G256" s="173" t="s">
        <v>21</v>
      </c>
      <c r="H256" s="191">
        <v>0.317</v>
      </c>
      <c r="I256" s="192">
        <v>0.22</v>
      </c>
      <c r="J256" s="192">
        <v>0.06</v>
      </c>
    </row>
    <row r="257" spans="1:10" ht="25.9" customHeight="1">
      <c r="A257" s="171" t="s">
        <v>1502</v>
      </c>
      <c r="B257" s="172" t="s">
        <v>1672</v>
      </c>
      <c r="C257" s="171" t="s">
        <v>13</v>
      </c>
      <c r="D257" s="171" t="s">
        <v>1673</v>
      </c>
      <c r="E257" s="372" t="s">
        <v>1505</v>
      </c>
      <c r="F257" s="372"/>
      <c r="G257" s="173" t="s">
        <v>86</v>
      </c>
      <c r="H257" s="191">
        <v>2.5000000000000001E-2</v>
      </c>
      <c r="I257" s="192">
        <v>28.75</v>
      </c>
      <c r="J257" s="192">
        <v>0.71</v>
      </c>
    </row>
    <row r="258" spans="1:10" ht="25.5">
      <c r="A258" s="174"/>
      <c r="B258" s="174"/>
      <c r="C258" s="174"/>
      <c r="D258" s="174"/>
      <c r="E258" s="174" t="s">
        <v>1512</v>
      </c>
      <c r="F258" s="175">
        <v>1.67</v>
      </c>
      <c r="G258" s="174" t="s">
        <v>1513</v>
      </c>
      <c r="H258" s="175">
        <v>0</v>
      </c>
      <c r="I258" s="174" t="s">
        <v>1514</v>
      </c>
      <c r="J258" s="175">
        <v>1.67</v>
      </c>
    </row>
    <row r="259" spans="1:10">
      <c r="A259" s="174"/>
      <c r="B259" s="174"/>
      <c r="C259" s="174"/>
      <c r="D259" s="174"/>
      <c r="E259" s="174" t="s">
        <v>1515</v>
      </c>
      <c r="F259" s="175">
        <v>2.64</v>
      </c>
      <c r="G259" s="174"/>
      <c r="H259" s="373" t="s">
        <v>1516</v>
      </c>
      <c r="I259" s="373"/>
      <c r="J259" s="175">
        <v>13.22</v>
      </c>
    </row>
    <row r="260" spans="1:10" ht="49.9" customHeight="1" thickBot="1">
      <c r="A260" s="176"/>
      <c r="B260" s="176"/>
      <c r="C260" s="176"/>
      <c r="D260" s="176"/>
      <c r="E260" s="176"/>
      <c r="F260" s="176"/>
      <c r="G260" s="176" t="s">
        <v>1517</v>
      </c>
      <c r="H260" s="193">
        <v>225</v>
      </c>
      <c r="I260" s="176" t="s">
        <v>1518</v>
      </c>
      <c r="J260" s="194">
        <v>2974.5</v>
      </c>
    </row>
    <row r="261" spans="1:10" ht="1.1499999999999999" customHeight="1" thickTop="1">
      <c r="A261" s="177"/>
      <c r="B261" s="177"/>
      <c r="C261" s="177"/>
      <c r="D261" s="177"/>
      <c r="E261" s="177"/>
      <c r="F261" s="177"/>
      <c r="G261" s="177"/>
      <c r="H261" s="177"/>
      <c r="I261" s="177"/>
      <c r="J261" s="177"/>
    </row>
    <row r="262" spans="1:10" ht="18" customHeight="1">
      <c r="A262" s="178" t="s">
        <v>1686</v>
      </c>
      <c r="B262" s="179" t="s">
        <v>1480</v>
      </c>
      <c r="C262" s="178" t="s">
        <v>1481</v>
      </c>
      <c r="D262" s="178" t="s">
        <v>1482</v>
      </c>
      <c r="E262" s="374" t="s">
        <v>1483</v>
      </c>
      <c r="F262" s="374"/>
      <c r="G262" s="180" t="s">
        <v>1484</v>
      </c>
      <c r="H262" s="179" t="s">
        <v>1485</v>
      </c>
      <c r="I262" s="179" t="s">
        <v>1486</v>
      </c>
      <c r="J262" s="179" t="s">
        <v>1487</v>
      </c>
    </row>
    <row r="263" spans="1:10" ht="39" customHeight="1">
      <c r="A263" s="181" t="s">
        <v>1488</v>
      </c>
      <c r="B263" s="182" t="s">
        <v>1687</v>
      </c>
      <c r="C263" s="181" t="s">
        <v>13</v>
      </c>
      <c r="D263" s="181" t="s">
        <v>98</v>
      </c>
      <c r="E263" s="375" t="s">
        <v>1533</v>
      </c>
      <c r="F263" s="375"/>
      <c r="G263" s="183" t="s">
        <v>86</v>
      </c>
      <c r="H263" s="195">
        <v>1</v>
      </c>
      <c r="I263" s="196">
        <v>16.47</v>
      </c>
      <c r="J263" s="196">
        <v>16.47</v>
      </c>
    </row>
    <row r="264" spans="1:10" ht="24" customHeight="1">
      <c r="A264" s="168" t="s">
        <v>1492</v>
      </c>
      <c r="B264" s="169" t="s">
        <v>1664</v>
      </c>
      <c r="C264" s="168" t="s">
        <v>13</v>
      </c>
      <c r="D264" s="168" t="s">
        <v>1665</v>
      </c>
      <c r="E264" s="371" t="s">
        <v>1498</v>
      </c>
      <c r="F264" s="371"/>
      <c r="G264" s="170" t="s">
        <v>1499</v>
      </c>
      <c r="H264" s="189">
        <v>3.1600000000000003E-2</v>
      </c>
      <c r="I264" s="190">
        <v>22.24</v>
      </c>
      <c r="J264" s="190">
        <v>0.7</v>
      </c>
    </row>
    <row r="265" spans="1:10" ht="24" customHeight="1">
      <c r="A265" s="168" t="s">
        <v>1492</v>
      </c>
      <c r="B265" s="169" t="s">
        <v>1666</v>
      </c>
      <c r="C265" s="168" t="s">
        <v>13</v>
      </c>
      <c r="D265" s="168" t="s">
        <v>1667</v>
      </c>
      <c r="E265" s="371" t="s">
        <v>1498</v>
      </c>
      <c r="F265" s="371"/>
      <c r="G265" s="170" t="s">
        <v>1499</v>
      </c>
      <c r="H265" s="189">
        <v>0.1933</v>
      </c>
      <c r="I265" s="190">
        <v>27.05</v>
      </c>
      <c r="J265" s="190">
        <v>5.22</v>
      </c>
    </row>
    <row r="266" spans="1:10" ht="25.9" customHeight="1">
      <c r="A266" s="168" t="s">
        <v>1492</v>
      </c>
      <c r="B266" s="169" t="s">
        <v>1688</v>
      </c>
      <c r="C266" s="168" t="s">
        <v>13</v>
      </c>
      <c r="D266" s="168" t="s">
        <v>1689</v>
      </c>
      <c r="E266" s="371" t="s">
        <v>1533</v>
      </c>
      <c r="F266" s="371"/>
      <c r="G266" s="170" t="s">
        <v>86</v>
      </c>
      <c r="H266" s="189">
        <v>1</v>
      </c>
      <c r="I266" s="190">
        <v>9.58</v>
      </c>
      <c r="J266" s="190">
        <v>9.58</v>
      </c>
    </row>
    <row r="267" spans="1:10" ht="39" customHeight="1">
      <c r="A267" s="171" t="s">
        <v>1502</v>
      </c>
      <c r="B267" s="172" t="s">
        <v>1670</v>
      </c>
      <c r="C267" s="171" t="s">
        <v>13</v>
      </c>
      <c r="D267" s="171" t="s">
        <v>1671</v>
      </c>
      <c r="E267" s="372" t="s">
        <v>1505</v>
      </c>
      <c r="F267" s="372"/>
      <c r="G267" s="173" t="s">
        <v>21</v>
      </c>
      <c r="H267" s="191">
        <v>1.19</v>
      </c>
      <c r="I267" s="192">
        <v>0.22</v>
      </c>
      <c r="J267" s="192">
        <v>0.26</v>
      </c>
    </row>
    <row r="268" spans="1:10" ht="25.9" customHeight="1">
      <c r="A268" s="171" t="s">
        <v>1502</v>
      </c>
      <c r="B268" s="172" t="s">
        <v>1672</v>
      </c>
      <c r="C268" s="171" t="s">
        <v>13</v>
      </c>
      <c r="D268" s="171" t="s">
        <v>1673</v>
      </c>
      <c r="E268" s="372" t="s">
        <v>1505</v>
      </c>
      <c r="F268" s="372"/>
      <c r="G268" s="173" t="s">
        <v>86</v>
      </c>
      <c r="H268" s="191">
        <v>2.5000000000000001E-2</v>
      </c>
      <c r="I268" s="192">
        <v>28.75</v>
      </c>
      <c r="J268" s="192">
        <v>0.71</v>
      </c>
    </row>
    <row r="269" spans="1:10" ht="25.5">
      <c r="A269" s="174"/>
      <c r="B269" s="174"/>
      <c r="C269" s="174"/>
      <c r="D269" s="174"/>
      <c r="E269" s="174" t="s">
        <v>1512</v>
      </c>
      <c r="F269" s="175">
        <v>5.38</v>
      </c>
      <c r="G269" s="174" t="s">
        <v>1513</v>
      </c>
      <c r="H269" s="175">
        <v>0</v>
      </c>
      <c r="I269" s="174" t="s">
        <v>1514</v>
      </c>
      <c r="J269" s="175">
        <v>5.38</v>
      </c>
    </row>
    <row r="270" spans="1:10">
      <c r="A270" s="174"/>
      <c r="B270" s="174"/>
      <c r="C270" s="174"/>
      <c r="D270" s="174"/>
      <c r="E270" s="174" t="s">
        <v>1515</v>
      </c>
      <c r="F270" s="175">
        <v>4.1100000000000003</v>
      </c>
      <c r="G270" s="174"/>
      <c r="H270" s="373" t="s">
        <v>1516</v>
      </c>
      <c r="I270" s="373"/>
      <c r="J270" s="175">
        <v>20.58</v>
      </c>
    </row>
    <row r="271" spans="1:10" ht="49.9" customHeight="1" thickBot="1">
      <c r="A271" s="176"/>
      <c r="B271" s="176"/>
      <c r="C271" s="176"/>
      <c r="D271" s="176"/>
      <c r="E271" s="176"/>
      <c r="F271" s="176"/>
      <c r="G271" s="176" t="s">
        <v>1517</v>
      </c>
      <c r="H271" s="193">
        <v>134.38</v>
      </c>
      <c r="I271" s="176" t="s">
        <v>1518</v>
      </c>
      <c r="J271" s="194">
        <v>2765.54</v>
      </c>
    </row>
    <row r="272" spans="1:10" ht="1.1499999999999999" customHeight="1" thickTop="1">
      <c r="A272" s="177"/>
      <c r="B272" s="177"/>
      <c r="C272" s="177"/>
      <c r="D272" s="177"/>
      <c r="E272" s="177"/>
      <c r="F272" s="177"/>
      <c r="G272" s="177"/>
      <c r="H272" s="177"/>
      <c r="I272" s="177"/>
      <c r="J272" s="177"/>
    </row>
    <row r="273" spans="1:10" ht="18" customHeight="1">
      <c r="A273" s="178" t="s">
        <v>1690</v>
      </c>
      <c r="B273" s="179" t="s">
        <v>1480</v>
      </c>
      <c r="C273" s="178" t="s">
        <v>1481</v>
      </c>
      <c r="D273" s="178" t="s">
        <v>1482</v>
      </c>
      <c r="E273" s="374" t="s">
        <v>1483</v>
      </c>
      <c r="F273" s="374"/>
      <c r="G273" s="180" t="s">
        <v>1484</v>
      </c>
      <c r="H273" s="179" t="s">
        <v>1485</v>
      </c>
      <c r="I273" s="179" t="s">
        <v>1486</v>
      </c>
      <c r="J273" s="179" t="s">
        <v>1487</v>
      </c>
    </row>
    <row r="274" spans="1:10" ht="39" customHeight="1">
      <c r="A274" s="181" t="s">
        <v>1488</v>
      </c>
      <c r="B274" s="182" t="s">
        <v>1691</v>
      </c>
      <c r="C274" s="181" t="s">
        <v>13</v>
      </c>
      <c r="D274" s="181" t="s">
        <v>101</v>
      </c>
      <c r="E274" s="375" t="s">
        <v>1533</v>
      </c>
      <c r="F274" s="375"/>
      <c r="G274" s="183" t="s">
        <v>1534</v>
      </c>
      <c r="H274" s="195">
        <v>1</v>
      </c>
      <c r="I274" s="196">
        <v>972.16</v>
      </c>
      <c r="J274" s="196">
        <v>972.16</v>
      </c>
    </row>
    <row r="275" spans="1:10" ht="24" customHeight="1">
      <c r="A275" s="168" t="s">
        <v>1492</v>
      </c>
      <c r="B275" s="169" t="s">
        <v>1628</v>
      </c>
      <c r="C275" s="168" t="s">
        <v>13</v>
      </c>
      <c r="D275" s="168" t="s">
        <v>1629</v>
      </c>
      <c r="E275" s="371" t="s">
        <v>1498</v>
      </c>
      <c r="F275" s="371"/>
      <c r="G275" s="170" t="s">
        <v>1499</v>
      </c>
      <c r="H275" s="189">
        <v>0.58699999999999997</v>
      </c>
      <c r="I275" s="190">
        <v>27.26</v>
      </c>
      <c r="J275" s="190">
        <v>16</v>
      </c>
    </row>
    <row r="276" spans="1:10" ht="24" customHeight="1">
      <c r="A276" s="168" t="s">
        <v>1492</v>
      </c>
      <c r="B276" s="169" t="s">
        <v>1500</v>
      </c>
      <c r="C276" s="168" t="s">
        <v>13</v>
      </c>
      <c r="D276" s="168" t="s">
        <v>1501</v>
      </c>
      <c r="E276" s="371" t="s">
        <v>1498</v>
      </c>
      <c r="F276" s="371"/>
      <c r="G276" s="170" t="s">
        <v>1499</v>
      </c>
      <c r="H276" s="189">
        <v>0.88100000000000001</v>
      </c>
      <c r="I276" s="190">
        <v>21.78</v>
      </c>
      <c r="J276" s="190">
        <v>19.18</v>
      </c>
    </row>
    <row r="277" spans="1:10" ht="39" customHeight="1">
      <c r="A277" s="168" t="s">
        <v>1492</v>
      </c>
      <c r="B277" s="169" t="s">
        <v>1692</v>
      </c>
      <c r="C277" s="168" t="s">
        <v>13</v>
      </c>
      <c r="D277" s="168" t="s">
        <v>1693</v>
      </c>
      <c r="E277" s="371" t="s">
        <v>1526</v>
      </c>
      <c r="F277" s="371"/>
      <c r="G277" s="170" t="s">
        <v>1527</v>
      </c>
      <c r="H277" s="189">
        <v>0.161</v>
      </c>
      <c r="I277" s="190">
        <v>1.41</v>
      </c>
      <c r="J277" s="190">
        <v>0.22</v>
      </c>
    </row>
    <row r="278" spans="1:10" ht="39" customHeight="1">
      <c r="A278" s="168" t="s">
        <v>1492</v>
      </c>
      <c r="B278" s="169" t="s">
        <v>1694</v>
      </c>
      <c r="C278" s="168" t="s">
        <v>13</v>
      </c>
      <c r="D278" s="168" t="s">
        <v>1695</v>
      </c>
      <c r="E278" s="371" t="s">
        <v>1526</v>
      </c>
      <c r="F278" s="371"/>
      <c r="G278" s="170" t="s">
        <v>1530</v>
      </c>
      <c r="H278" s="189">
        <v>0.13300000000000001</v>
      </c>
      <c r="I278" s="190">
        <v>0.49</v>
      </c>
      <c r="J278" s="190">
        <v>0.06</v>
      </c>
    </row>
    <row r="279" spans="1:10" ht="52.15" customHeight="1">
      <c r="A279" s="171" t="s">
        <v>1502</v>
      </c>
      <c r="B279" s="172" t="s">
        <v>1696</v>
      </c>
      <c r="C279" s="171" t="s">
        <v>13</v>
      </c>
      <c r="D279" s="171" t="s">
        <v>1697</v>
      </c>
      <c r="E279" s="372" t="s">
        <v>1505</v>
      </c>
      <c r="F279" s="372"/>
      <c r="G279" s="173" t="s">
        <v>1534</v>
      </c>
      <c r="H279" s="191">
        <v>1.26</v>
      </c>
      <c r="I279" s="192">
        <v>743.42</v>
      </c>
      <c r="J279" s="192">
        <v>936.7</v>
      </c>
    </row>
    <row r="280" spans="1:10" ht="25.5">
      <c r="A280" s="174"/>
      <c r="B280" s="174"/>
      <c r="C280" s="174"/>
      <c r="D280" s="174"/>
      <c r="E280" s="174" t="s">
        <v>1512</v>
      </c>
      <c r="F280" s="175">
        <v>23.67</v>
      </c>
      <c r="G280" s="174" t="s">
        <v>1513</v>
      </c>
      <c r="H280" s="175">
        <v>0</v>
      </c>
      <c r="I280" s="174" t="s">
        <v>1514</v>
      </c>
      <c r="J280" s="175">
        <v>23.67</v>
      </c>
    </row>
    <row r="281" spans="1:10">
      <c r="A281" s="174"/>
      <c r="B281" s="174"/>
      <c r="C281" s="174"/>
      <c r="D281" s="174"/>
      <c r="E281" s="174" t="s">
        <v>1515</v>
      </c>
      <c r="F281" s="175">
        <v>243.04</v>
      </c>
      <c r="G281" s="174"/>
      <c r="H281" s="373" t="s">
        <v>1516</v>
      </c>
      <c r="I281" s="373"/>
      <c r="J281" s="175">
        <v>1215.2</v>
      </c>
    </row>
    <row r="282" spans="1:10" ht="49.9" customHeight="1" thickBot="1">
      <c r="A282" s="176"/>
      <c r="B282" s="176"/>
      <c r="C282" s="176"/>
      <c r="D282" s="176"/>
      <c r="E282" s="176"/>
      <c r="F282" s="176"/>
      <c r="G282" s="176" t="s">
        <v>1517</v>
      </c>
      <c r="H282" s="193">
        <v>15.55</v>
      </c>
      <c r="I282" s="176" t="s">
        <v>1518</v>
      </c>
      <c r="J282" s="194">
        <v>18896.36</v>
      </c>
    </row>
    <row r="283" spans="1:10" ht="1.1499999999999999" customHeight="1" thickTop="1">
      <c r="A283" s="177"/>
      <c r="B283" s="177"/>
      <c r="C283" s="177"/>
      <c r="D283" s="177"/>
      <c r="E283" s="177"/>
      <c r="F283" s="177"/>
      <c r="G283" s="177"/>
      <c r="H283" s="177"/>
      <c r="I283" s="177"/>
      <c r="J283" s="177"/>
    </row>
    <row r="284" spans="1:10" ht="18" customHeight="1">
      <c r="A284" s="178" t="s">
        <v>1698</v>
      </c>
      <c r="B284" s="179" t="s">
        <v>1480</v>
      </c>
      <c r="C284" s="178" t="s">
        <v>1481</v>
      </c>
      <c r="D284" s="178" t="s">
        <v>1482</v>
      </c>
      <c r="E284" s="374" t="s">
        <v>1483</v>
      </c>
      <c r="F284" s="374"/>
      <c r="G284" s="180" t="s">
        <v>1484</v>
      </c>
      <c r="H284" s="179" t="s">
        <v>1485</v>
      </c>
      <c r="I284" s="179" t="s">
        <v>1486</v>
      </c>
      <c r="J284" s="179" t="s">
        <v>1487</v>
      </c>
    </row>
    <row r="285" spans="1:10" ht="39" customHeight="1">
      <c r="A285" s="181" t="s">
        <v>1488</v>
      </c>
      <c r="B285" s="182" t="s">
        <v>1647</v>
      </c>
      <c r="C285" s="181" t="s">
        <v>13</v>
      </c>
      <c r="D285" s="181" t="s">
        <v>79</v>
      </c>
      <c r="E285" s="375" t="s">
        <v>1533</v>
      </c>
      <c r="F285" s="375"/>
      <c r="G285" s="183" t="s">
        <v>1491</v>
      </c>
      <c r="H285" s="195">
        <v>1</v>
      </c>
      <c r="I285" s="196">
        <v>47.8</v>
      </c>
      <c r="J285" s="196">
        <v>47.8</v>
      </c>
    </row>
    <row r="286" spans="1:10" ht="24" customHeight="1">
      <c r="A286" s="168" t="s">
        <v>1492</v>
      </c>
      <c r="B286" s="169" t="s">
        <v>1628</v>
      </c>
      <c r="C286" s="168" t="s">
        <v>13</v>
      </c>
      <c r="D286" s="168" t="s">
        <v>1629</v>
      </c>
      <c r="E286" s="371" t="s">
        <v>1498</v>
      </c>
      <c r="F286" s="371"/>
      <c r="G286" s="170" t="s">
        <v>1499</v>
      </c>
      <c r="H286" s="189">
        <v>0.33905000000000002</v>
      </c>
      <c r="I286" s="190">
        <v>27.26</v>
      </c>
      <c r="J286" s="190">
        <v>9.24</v>
      </c>
    </row>
    <row r="287" spans="1:10" ht="24" customHeight="1">
      <c r="A287" s="168" t="s">
        <v>1492</v>
      </c>
      <c r="B287" s="169" t="s">
        <v>1500</v>
      </c>
      <c r="C287" s="168" t="s">
        <v>13</v>
      </c>
      <c r="D287" s="168" t="s">
        <v>1501</v>
      </c>
      <c r="E287" s="371" t="s">
        <v>1498</v>
      </c>
      <c r="F287" s="371"/>
      <c r="G287" s="170" t="s">
        <v>1499</v>
      </c>
      <c r="H287" s="189">
        <v>0.12265</v>
      </c>
      <c r="I287" s="190">
        <v>21.78</v>
      </c>
      <c r="J287" s="190">
        <v>2.67</v>
      </c>
    </row>
    <row r="288" spans="1:10" ht="39" customHeight="1">
      <c r="A288" s="168" t="s">
        <v>1492</v>
      </c>
      <c r="B288" s="169" t="s">
        <v>1648</v>
      </c>
      <c r="C288" s="168" t="s">
        <v>13</v>
      </c>
      <c r="D288" s="168" t="s">
        <v>1649</v>
      </c>
      <c r="E288" s="371" t="s">
        <v>1533</v>
      </c>
      <c r="F288" s="371"/>
      <c r="G288" s="170" t="s">
        <v>1534</v>
      </c>
      <c r="H288" s="189">
        <v>6.9000000000000006E-2</v>
      </c>
      <c r="I288" s="190">
        <v>520.16999999999996</v>
      </c>
      <c r="J288" s="190">
        <v>35.89</v>
      </c>
    </row>
    <row r="289" spans="1:10" ht="25.5">
      <c r="A289" s="174"/>
      <c r="B289" s="174"/>
      <c r="C289" s="174"/>
      <c r="D289" s="174"/>
      <c r="E289" s="174" t="s">
        <v>1512</v>
      </c>
      <c r="F289" s="175">
        <v>11.85</v>
      </c>
      <c r="G289" s="174" t="s">
        <v>1513</v>
      </c>
      <c r="H289" s="175">
        <v>0</v>
      </c>
      <c r="I289" s="174" t="s">
        <v>1514</v>
      </c>
      <c r="J289" s="175">
        <v>11.85</v>
      </c>
    </row>
    <row r="290" spans="1:10">
      <c r="A290" s="174"/>
      <c r="B290" s="174"/>
      <c r="C290" s="174"/>
      <c r="D290" s="174"/>
      <c r="E290" s="174" t="s">
        <v>1515</v>
      </c>
      <c r="F290" s="175">
        <v>11.95</v>
      </c>
      <c r="G290" s="174"/>
      <c r="H290" s="373" t="s">
        <v>1516</v>
      </c>
      <c r="I290" s="373"/>
      <c r="J290" s="175">
        <v>59.75</v>
      </c>
    </row>
    <row r="291" spans="1:10" ht="49.9" customHeight="1" thickBot="1">
      <c r="A291" s="176"/>
      <c r="B291" s="176"/>
      <c r="C291" s="176"/>
      <c r="D291" s="176"/>
      <c r="E291" s="176"/>
      <c r="F291" s="176"/>
      <c r="G291" s="176" t="s">
        <v>1517</v>
      </c>
      <c r="H291" s="193">
        <v>60.44</v>
      </c>
      <c r="I291" s="176" t="s">
        <v>1518</v>
      </c>
      <c r="J291" s="194">
        <v>3611.29</v>
      </c>
    </row>
    <row r="292" spans="1:10" ht="1.1499999999999999" customHeight="1" thickTop="1">
      <c r="A292" s="177"/>
      <c r="B292" s="177"/>
      <c r="C292" s="177"/>
      <c r="D292" s="177"/>
      <c r="E292" s="177"/>
      <c r="F292" s="177"/>
      <c r="G292" s="177"/>
      <c r="H292" s="177"/>
      <c r="I292" s="177"/>
      <c r="J292" s="177"/>
    </row>
    <row r="293" spans="1:10" ht="18" customHeight="1">
      <c r="A293" s="178" t="s">
        <v>1699</v>
      </c>
      <c r="B293" s="179" t="s">
        <v>1480</v>
      </c>
      <c r="C293" s="178" t="s">
        <v>1481</v>
      </c>
      <c r="D293" s="178" t="s">
        <v>1482</v>
      </c>
      <c r="E293" s="374" t="s">
        <v>1483</v>
      </c>
      <c r="F293" s="374"/>
      <c r="G293" s="180" t="s">
        <v>1484</v>
      </c>
      <c r="H293" s="179" t="s">
        <v>1485</v>
      </c>
      <c r="I293" s="179" t="s">
        <v>1486</v>
      </c>
      <c r="J293" s="179" t="s">
        <v>1487</v>
      </c>
    </row>
    <row r="294" spans="1:10" ht="25.9" customHeight="1">
      <c r="A294" s="181" t="s">
        <v>1488</v>
      </c>
      <c r="B294" s="182" t="s">
        <v>1700</v>
      </c>
      <c r="C294" s="181" t="s">
        <v>13</v>
      </c>
      <c r="D294" s="181" t="s">
        <v>107</v>
      </c>
      <c r="E294" s="375" t="s">
        <v>1533</v>
      </c>
      <c r="F294" s="375"/>
      <c r="G294" s="183" t="s">
        <v>1534</v>
      </c>
      <c r="H294" s="195">
        <v>1</v>
      </c>
      <c r="I294" s="196">
        <v>956.1</v>
      </c>
      <c r="J294" s="196">
        <v>956.1</v>
      </c>
    </row>
    <row r="295" spans="1:10" ht="24" customHeight="1">
      <c r="A295" s="168" t="s">
        <v>1492</v>
      </c>
      <c r="B295" s="169" t="s">
        <v>1628</v>
      </c>
      <c r="C295" s="168" t="s">
        <v>13</v>
      </c>
      <c r="D295" s="168" t="s">
        <v>1629</v>
      </c>
      <c r="E295" s="371" t="s">
        <v>1498</v>
      </c>
      <c r="F295" s="371"/>
      <c r="G295" s="170" t="s">
        <v>1499</v>
      </c>
      <c r="H295" s="189">
        <v>6.7809999999999997</v>
      </c>
      <c r="I295" s="190">
        <v>27.26</v>
      </c>
      <c r="J295" s="190">
        <v>184.85</v>
      </c>
    </row>
    <row r="296" spans="1:10" ht="24" customHeight="1">
      <c r="A296" s="168" t="s">
        <v>1492</v>
      </c>
      <c r="B296" s="169" t="s">
        <v>1500</v>
      </c>
      <c r="C296" s="168" t="s">
        <v>13</v>
      </c>
      <c r="D296" s="168" t="s">
        <v>1501</v>
      </c>
      <c r="E296" s="371" t="s">
        <v>1498</v>
      </c>
      <c r="F296" s="371"/>
      <c r="G296" s="170" t="s">
        <v>1499</v>
      </c>
      <c r="H296" s="189">
        <v>2.4529999999999998</v>
      </c>
      <c r="I296" s="190">
        <v>21.78</v>
      </c>
      <c r="J296" s="190">
        <v>53.42</v>
      </c>
    </row>
    <row r="297" spans="1:10" ht="39" customHeight="1">
      <c r="A297" s="168" t="s">
        <v>1492</v>
      </c>
      <c r="B297" s="169" t="s">
        <v>1648</v>
      </c>
      <c r="C297" s="168" t="s">
        <v>13</v>
      </c>
      <c r="D297" s="168" t="s">
        <v>1649</v>
      </c>
      <c r="E297" s="371" t="s">
        <v>1533</v>
      </c>
      <c r="F297" s="371"/>
      <c r="G297" s="170" t="s">
        <v>1534</v>
      </c>
      <c r="H297" s="189">
        <v>1.38</v>
      </c>
      <c r="I297" s="190">
        <v>520.16999999999996</v>
      </c>
      <c r="J297" s="190">
        <v>717.83</v>
      </c>
    </row>
    <row r="298" spans="1:10" ht="25.5">
      <c r="A298" s="174"/>
      <c r="B298" s="174"/>
      <c r="C298" s="174"/>
      <c r="D298" s="174"/>
      <c r="E298" s="174" t="s">
        <v>1512</v>
      </c>
      <c r="F298" s="175">
        <v>237.28</v>
      </c>
      <c r="G298" s="174" t="s">
        <v>1513</v>
      </c>
      <c r="H298" s="175">
        <v>0</v>
      </c>
      <c r="I298" s="174" t="s">
        <v>1514</v>
      </c>
      <c r="J298" s="175">
        <v>237.28</v>
      </c>
    </row>
    <row r="299" spans="1:10">
      <c r="A299" s="174"/>
      <c r="B299" s="174"/>
      <c r="C299" s="174"/>
      <c r="D299" s="174"/>
      <c r="E299" s="174" t="s">
        <v>1515</v>
      </c>
      <c r="F299" s="175">
        <v>239.02</v>
      </c>
      <c r="G299" s="174"/>
      <c r="H299" s="373" t="s">
        <v>1516</v>
      </c>
      <c r="I299" s="373"/>
      <c r="J299" s="175">
        <v>1195.1199999999999</v>
      </c>
    </row>
    <row r="300" spans="1:10" ht="49.9" customHeight="1" thickBot="1">
      <c r="A300" s="176"/>
      <c r="B300" s="176"/>
      <c r="C300" s="176"/>
      <c r="D300" s="176"/>
      <c r="E300" s="176"/>
      <c r="F300" s="176"/>
      <c r="G300" s="176" t="s">
        <v>1517</v>
      </c>
      <c r="H300" s="193">
        <v>3.89</v>
      </c>
      <c r="I300" s="176" t="s">
        <v>1518</v>
      </c>
      <c r="J300" s="194">
        <v>4649.01</v>
      </c>
    </row>
    <row r="301" spans="1:10" ht="1.1499999999999999" customHeight="1" thickTop="1">
      <c r="A301" s="177"/>
      <c r="B301" s="177"/>
      <c r="C301" s="177"/>
      <c r="D301" s="177"/>
      <c r="E301" s="177"/>
      <c r="F301" s="177"/>
      <c r="G301" s="177"/>
      <c r="H301" s="177"/>
      <c r="I301" s="177"/>
      <c r="J301" s="177"/>
    </row>
    <row r="302" spans="1:10" ht="18" customHeight="1">
      <c r="A302" s="178" t="s">
        <v>1701</v>
      </c>
      <c r="B302" s="179" t="s">
        <v>1480</v>
      </c>
      <c r="C302" s="178" t="s">
        <v>1481</v>
      </c>
      <c r="D302" s="178" t="s">
        <v>1482</v>
      </c>
      <c r="E302" s="374" t="s">
        <v>1483</v>
      </c>
      <c r="F302" s="374"/>
      <c r="G302" s="180" t="s">
        <v>1484</v>
      </c>
      <c r="H302" s="179" t="s">
        <v>1485</v>
      </c>
      <c r="I302" s="179" t="s">
        <v>1486</v>
      </c>
      <c r="J302" s="179" t="s">
        <v>1487</v>
      </c>
    </row>
    <row r="303" spans="1:10" ht="39" customHeight="1">
      <c r="A303" s="181" t="s">
        <v>1488</v>
      </c>
      <c r="B303" s="182" t="s">
        <v>1651</v>
      </c>
      <c r="C303" s="181" t="s">
        <v>13</v>
      </c>
      <c r="D303" s="181" t="s">
        <v>82</v>
      </c>
      <c r="E303" s="375" t="s">
        <v>1533</v>
      </c>
      <c r="F303" s="375"/>
      <c r="G303" s="183" t="s">
        <v>1491</v>
      </c>
      <c r="H303" s="195">
        <v>1</v>
      </c>
      <c r="I303" s="196">
        <v>81.16</v>
      </c>
      <c r="J303" s="196">
        <v>81.16</v>
      </c>
    </row>
    <row r="304" spans="1:10" ht="25.9" customHeight="1">
      <c r="A304" s="168" t="s">
        <v>1492</v>
      </c>
      <c r="B304" s="169" t="s">
        <v>1522</v>
      </c>
      <c r="C304" s="168" t="s">
        <v>13</v>
      </c>
      <c r="D304" s="168" t="s">
        <v>1523</v>
      </c>
      <c r="E304" s="371" t="s">
        <v>1498</v>
      </c>
      <c r="F304" s="371"/>
      <c r="G304" s="170" t="s">
        <v>1499</v>
      </c>
      <c r="H304" s="189">
        <v>0.58799999999999997</v>
      </c>
      <c r="I304" s="190">
        <v>22.16</v>
      </c>
      <c r="J304" s="190">
        <v>13.03</v>
      </c>
    </row>
    <row r="305" spans="1:10" ht="24" customHeight="1">
      <c r="A305" s="168" t="s">
        <v>1492</v>
      </c>
      <c r="B305" s="169" t="s">
        <v>1496</v>
      </c>
      <c r="C305" s="168" t="s">
        <v>13</v>
      </c>
      <c r="D305" s="168" t="s">
        <v>1497</v>
      </c>
      <c r="E305" s="371" t="s">
        <v>1498</v>
      </c>
      <c r="F305" s="371"/>
      <c r="G305" s="170" t="s">
        <v>1499</v>
      </c>
      <c r="H305" s="189">
        <v>1.3340000000000001</v>
      </c>
      <c r="I305" s="190">
        <v>26.91</v>
      </c>
      <c r="J305" s="190">
        <v>35.89</v>
      </c>
    </row>
    <row r="306" spans="1:10" ht="39" customHeight="1">
      <c r="A306" s="168" t="s">
        <v>1492</v>
      </c>
      <c r="B306" s="169" t="s">
        <v>1524</v>
      </c>
      <c r="C306" s="168" t="s">
        <v>13</v>
      </c>
      <c r="D306" s="168" t="s">
        <v>1525</v>
      </c>
      <c r="E306" s="371" t="s">
        <v>1526</v>
      </c>
      <c r="F306" s="371"/>
      <c r="G306" s="170" t="s">
        <v>1527</v>
      </c>
      <c r="H306" s="189">
        <v>1.0999999999999999E-2</v>
      </c>
      <c r="I306" s="190">
        <v>29.01</v>
      </c>
      <c r="J306" s="190">
        <v>0.31</v>
      </c>
    </row>
    <row r="307" spans="1:10" ht="39" customHeight="1">
      <c r="A307" s="168" t="s">
        <v>1492</v>
      </c>
      <c r="B307" s="169" t="s">
        <v>1528</v>
      </c>
      <c r="C307" s="168" t="s">
        <v>13</v>
      </c>
      <c r="D307" s="168" t="s">
        <v>1529</v>
      </c>
      <c r="E307" s="371" t="s">
        <v>1526</v>
      </c>
      <c r="F307" s="371"/>
      <c r="G307" s="170" t="s">
        <v>1530</v>
      </c>
      <c r="H307" s="189">
        <v>4.3999999999999997E-2</v>
      </c>
      <c r="I307" s="190">
        <v>27.35</v>
      </c>
      <c r="J307" s="190">
        <v>1.2</v>
      </c>
    </row>
    <row r="308" spans="1:10" ht="25.9" customHeight="1">
      <c r="A308" s="171" t="s">
        <v>1502</v>
      </c>
      <c r="B308" s="172" t="s">
        <v>1652</v>
      </c>
      <c r="C308" s="171" t="s">
        <v>13</v>
      </c>
      <c r="D308" s="171" t="s">
        <v>1653</v>
      </c>
      <c r="E308" s="372" t="s">
        <v>1505</v>
      </c>
      <c r="F308" s="372"/>
      <c r="G308" s="173" t="s">
        <v>1599</v>
      </c>
      <c r="H308" s="191">
        <v>1.67E-2</v>
      </c>
      <c r="I308" s="192">
        <v>8.34</v>
      </c>
      <c r="J308" s="192">
        <v>0.13</v>
      </c>
    </row>
    <row r="309" spans="1:10" ht="25.9" customHeight="1">
      <c r="A309" s="171" t="s">
        <v>1502</v>
      </c>
      <c r="B309" s="172" t="s">
        <v>1535</v>
      </c>
      <c r="C309" s="171" t="s">
        <v>13</v>
      </c>
      <c r="D309" s="171" t="s">
        <v>1536</v>
      </c>
      <c r="E309" s="372" t="s">
        <v>1505</v>
      </c>
      <c r="F309" s="372"/>
      <c r="G309" s="173" t="s">
        <v>29</v>
      </c>
      <c r="H309" s="191">
        <v>0.67500000000000004</v>
      </c>
      <c r="I309" s="192">
        <v>10.220000000000001</v>
      </c>
      <c r="J309" s="192">
        <v>6.89</v>
      </c>
    </row>
    <row r="310" spans="1:10" ht="25.9" customHeight="1">
      <c r="A310" s="171" t="s">
        <v>1502</v>
      </c>
      <c r="B310" s="172" t="s">
        <v>1654</v>
      </c>
      <c r="C310" s="171" t="s">
        <v>13</v>
      </c>
      <c r="D310" s="171" t="s">
        <v>1655</v>
      </c>
      <c r="E310" s="372" t="s">
        <v>1505</v>
      </c>
      <c r="F310" s="372"/>
      <c r="G310" s="173" t="s">
        <v>29</v>
      </c>
      <c r="H310" s="191">
        <v>0.92400000000000004</v>
      </c>
      <c r="I310" s="192">
        <v>3.57</v>
      </c>
      <c r="J310" s="192">
        <v>3.29</v>
      </c>
    </row>
    <row r="311" spans="1:10" ht="25.9" customHeight="1">
      <c r="A311" s="171" t="s">
        <v>1502</v>
      </c>
      <c r="B311" s="172" t="s">
        <v>1656</v>
      </c>
      <c r="C311" s="171" t="s">
        <v>13</v>
      </c>
      <c r="D311" s="171" t="s">
        <v>1657</v>
      </c>
      <c r="E311" s="372" t="s">
        <v>1505</v>
      </c>
      <c r="F311" s="372"/>
      <c r="G311" s="173" t="s">
        <v>86</v>
      </c>
      <c r="H311" s="191">
        <v>1.0999999999999999E-2</v>
      </c>
      <c r="I311" s="192">
        <v>20.18</v>
      </c>
      <c r="J311" s="192">
        <v>0.22</v>
      </c>
    </row>
    <row r="312" spans="1:10" ht="25.9" customHeight="1">
      <c r="A312" s="171" t="s">
        <v>1502</v>
      </c>
      <c r="B312" s="172" t="s">
        <v>1658</v>
      </c>
      <c r="C312" s="171" t="s">
        <v>13</v>
      </c>
      <c r="D312" s="171" t="s">
        <v>1659</v>
      </c>
      <c r="E312" s="372" t="s">
        <v>1505</v>
      </c>
      <c r="F312" s="372"/>
      <c r="G312" s="173" t="s">
        <v>29</v>
      </c>
      <c r="H312" s="191">
        <v>1.155</v>
      </c>
      <c r="I312" s="192">
        <v>16.940000000000001</v>
      </c>
      <c r="J312" s="192">
        <v>19.559999999999999</v>
      </c>
    </row>
    <row r="313" spans="1:10" ht="25.9" customHeight="1">
      <c r="A313" s="171" t="s">
        <v>1502</v>
      </c>
      <c r="B313" s="172" t="s">
        <v>1660</v>
      </c>
      <c r="C313" s="171" t="s">
        <v>13</v>
      </c>
      <c r="D313" s="171" t="s">
        <v>1661</v>
      </c>
      <c r="E313" s="372" t="s">
        <v>1505</v>
      </c>
      <c r="F313" s="372"/>
      <c r="G313" s="173" t="s">
        <v>86</v>
      </c>
      <c r="H313" s="191">
        <v>2.9000000000000001E-2</v>
      </c>
      <c r="I313" s="192">
        <v>22.23</v>
      </c>
      <c r="J313" s="192">
        <v>0.64</v>
      </c>
    </row>
    <row r="314" spans="1:10" ht="25.5">
      <c r="A314" s="174"/>
      <c r="B314" s="174"/>
      <c r="C314" s="174"/>
      <c r="D314" s="174"/>
      <c r="E314" s="174" t="s">
        <v>1512</v>
      </c>
      <c r="F314" s="175">
        <v>35.11</v>
      </c>
      <c r="G314" s="174" t="s">
        <v>1513</v>
      </c>
      <c r="H314" s="175">
        <v>0</v>
      </c>
      <c r="I314" s="174" t="s">
        <v>1514</v>
      </c>
      <c r="J314" s="175">
        <v>35.11</v>
      </c>
    </row>
    <row r="315" spans="1:10">
      <c r="A315" s="174"/>
      <c r="B315" s="174"/>
      <c r="C315" s="174"/>
      <c r="D315" s="174"/>
      <c r="E315" s="174" t="s">
        <v>1515</v>
      </c>
      <c r="F315" s="175">
        <v>20.29</v>
      </c>
      <c r="G315" s="174"/>
      <c r="H315" s="373" t="s">
        <v>1516</v>
      </c>
      <c r="I315" s="373"/>
      <c r="J315" s="175">
        <v>101.45</v>
      </c>
    </row>
    <row r="316" spans="1:10" ht="49.9" customHeight="1" thickBot="1">
      <c r="A316" s="176"/>
      <c r="B316" s="176"/>
      <c r="C316" s="176"/>
      <c r="D316" s="176"/>
      <c r="E316" s="176"/>
      <c r="F316" s="176"/>
      <c r="G316" s="176" t="s">
        <v>1517</v>
      </c>
      <c r="H316" s="193">
        <v>349.55</v>
      </c>
      <c r="I316" s="176" t="s">
        <v>1518</v>
      </c>
      <c r="J316" s="194">
        <v>35461.839999999997</v>
      </c>
    </row>
    <row r="317" spans="1:10" ht="1.1499999999999999" customHeight="1" thickTop="1">
      <c r="A317" s="177"/>
      <c r="B317" s="177"/>
      <c r="C317" s="177"/>
      <c r="D317" s="177"/>
      <c r="E317" s="177"/>
      <c r="F317" s="177"/>
      <c r="G317" s="177"/>
      <c r="H317" s="177"/>
      <c r="I317" s="177"/>
      <c r="J317" s="177"/>
    </row>
    <row r="318" spans="1:10" ht="18" customHeight="1">
      <c r="A318" s="178" t="s">
        <v>1702</v>
      </c>
      <c r="B318" s="179" t="s">
        <v>1480</v>
      </c>
      <c r="C318" s="178" t="s">
        <v>1481</v>
      </c>
      <c r="D318" s="178" t="s">
        <v>1482</v>
      </c>
      <c r="E318" s="374" t="s">
        <v>1483</v>
      </c>
      <c r="F318" s="374"/>
      <c r="G318" s="180" t="s">
        <v>1484</v>
      </c>
      <c r="H318" s="179" t="s">
        <v>1485</v>
      </c>
      <c r="I318" s="179" t="s">
        <v>1486</v>
      </c>
      <c r="J318" s="179" t="s">
        <v>1487</v>
      </c>
    </row>
    <row r="319" spans="1:10" ht="39" customHeight="1">
      <c r="A319" s="181" t="s">
        <v>1488</v>
      </c>
      <c r="B319" s="182" t="s">
        <v>1675</v>
      </c>
      <c r="C319" s="181" t="s">
        <v>13</v>
      </c>
      <c r="D319" s="181" t="s">
        <v>89</v>
      </c>
      <c r="E319" s="375" t="s">
        <v>1533</v>
      </c>
      <c r="F319" s="375"/>
      <c r="G319" s="183" t="s">
        <v>86</v>
      </c>
      <c r="H319" s="195">
        <v>1</v>
      </c>
      <c r="I319" s="196">
        <v>13.97</v>
      </c>
      <c r="J319" s="196">
        <v>13.97</v>
      </c>
    </row>
    <row r="320" spans="1:10" ht="24" customHeight="1">
      <c r="A320" s="168" t="s">
        <v>1492</v>
      </c>
      <c r="B320" s="169" t="s">
        <v>1664</v>
      </c>
      <c r="C320" s="168" t="s">
        <v>13</v>
      </c>
      <c r="D320" s="168" t="s">
        <v>1665</v>
      </c>
      <c r="E320" s="371" t="s">
        <v>1498</v>
      </c>
      <c r="F320" s="371"/>
      <c r="G320" s="170" t="s">
        <v>1499</v>
      </c>
      <c r="H320" s="189">
        <v>3.9E-2</v>
      </c>
      <c r="I320" s="190">
        <v>22.24</v>
      </c>
      <c r="J320" s="190">
        <v>0.86</v>
      </c>
    </row>
    <row r="321" spans="1:10" ht="24" customHeight="1">
      <c r="A321" s="168" t="s">
        <v>1492</v>
      </c>
      <c r="B321" s="169" t="s">
        <v>1666</v>
      </c>
      <c r="C321" s="168" t="s">
        <v>13</v>
      </c>
      <c r="D321" s="168" t="s">
        <v>1667</v>
      </c>
      <c r="E321" s="371" t="s">
        <v>1498</v>
      </c>
      <c r="F321" s="371"/>
      <c r="G321" s="170" t="s">
        <v>1499</v>
      </c>
      <c r="H321" s="189">
        <v>0.10199999999999999</v>
      </c>
      <c r="I321" s="190">
        <v>27.05</v>
      </c>
      <c r="J321" s="190">
        <v>2.75</v>
      </c>
    </row>
    <row r="322" spans="1:10" ht="25.9" customHeight="1">
      <c r="A322" s="168" t="s">
        <v>1492</v>
      </c>
      <c r="B322" s="169" t="s">
        <v>1676</v>
      </c>
      <c r="C322" s="168" t="s">
        <v>13</v>
      </c>
      <c r="D322" s="168" t="s">
        <v>1677</v>
      </c>
      <c r="E322" s="371" t="s">
        <v>1533</v>
      </c>
      <c r="F322" s="371"/>
      <c r="G322" s="170" t="s">
        <v>86</v>
      </c>
      <c r="H322" s="189">
        <v>1</v>
      </c>
      <c r="I322" s="190">
        <v>9.5399999999999991</v>
      </c>
      <c r="J322" s="190">
        <v>9.5399999999999991</v>
      </c>
    </row>
    <row r="323" spans="1:10" ht="39" customHeight="1">
      <c r="A323" s="171" t="s">
        <v>1502</v>
      </c>
      <c r="B323" s="172" t="s">
        <v>1670</v>
      </c>
      <c r="C323" s="171" t="s">
        <v>13</v>
      </c>
      <c r="D323" s="171" t="s">
        <v>1671</v>
      </c>
      <c r="E323" s="372" t="s">
        <v>1505</v>
      </c>
      <c r="F323" s="372"/>
      <c r="G323" s="173" t="s">
        <v>21</v>
      </c>
      <c r="H323" s="191">
        <v>0.503</v>
      </c>
      <c r="I323" s="192">
        <v>0.22</v>
      </c>
      <c r="J323" s="192">
        <v>0.11</v>
      </c>
    </row>
    <row r="324" spans="1:10" ht="25.9" customHeight="1">
      <c r="A324" s="171" t="s">
        <v>1502</v>
      </c>
      <c r="B324" s="172" t="s">
        <v>1672</v>
      </c>
      <c r="C324" s="171" t="s">
        <v>13</v>
      </c>
      <c r="D324" s="171" t="s">
        <v>1673</v>
      </c>
      <c r="E324" s="372" t="s">
        <v>1505</v>
      </c>
      <c r="F324" s="372"/>
      <c r="G324" s="173" t="s">
        <v>86</v>
      </c>
      <c r="H324" s="191">
        <v>2.5000000000000001E-2</v>
      </c>
      <c r="I324" s="192">
        <v>28.75</v>
      </c>
      <c r="J324" s="192">
        <v>0.71</v>
      </c>
    </row>
    <row r="325" spans="1:10" ht="25.5">
      <c r="A325" s="174"/>
      <c r="B325" s="174"/>
      <c r="C325" s="174"/>
      <c r="D325" s="174"/>
      <c r="E325" s="174" t="s">
        <v>1512</v>
      </c>
      <c r="F325" s="175">
        <v>2.84</v>
      </c>
      <c r="G325" s="174" t="s">
        <v>1513</v>
      </c>
      <c r="H325" s="175">
        <v>0</v>
      </c>
      <c r="I325" s="174" t="s">
        <v>1514</v>
      </c>
      <c r="J325" s="175">
        <v>2.84</v>
      </c>
    </row>
    <row r="326" spans="1:10">
      <c r="A326" s="174"/>
      <c r="B326" s="174"/>
      <c r="C326" s="174"/>
      <c r="D326" s="174"/>
      <c r="E326" s="174" t="s">
        <v>1515</v>
      </c>
      <c r="F326" s="175">
        <v>3.49</v>
      </c>
      <c r="G326" s="174"/>
      <c r="H326" s="373" t="s">
        <v>1516</v>
      </c>
      <c r="I326" s="373"/>
      <c r="J326" s="175">
        <v>17.46</v>
      </c>
    </row>
    <row r="327" spans="1:10" ht="49.9" customHeight="1" thickBot="1">
      <c r="A327" s="176"/>
      <c r="B327" s="176"/>
      <c r="C327" s="176"/>
      <c r="D327" s="176"/>
      <c r="E327" s="176"/>
      <c r="F327" s="176"/>
      <c r="G327" s="176" t="s">
        <v>1517</v>
      </c>
      <c r="H327" s="193">
        <v>660.1</v>
      </c>
      <c r="I327" s="176" t="s">
        <v>1518</v>
      </c>
      <c r="J327" s="194">
        <v>11525.34</v>
      </c>
    </row>
    <row r="328" spans="1:10" ht="1.1499999999999999" customHeight="1" thickTop="1">
      <c r="A328" s="177"/>
      <c r="B328" s="177"/>
      <c r="C328" s="177"/>
      <c r="D328" s="177"/>
      <c r="E328" s="177"/>
      <c r="F328" s="177"/>
      <c r="G328" s="177"/>
      <c r="H328" s="177"/>
      <c r="I328" s="177"/>
      <c r="J328" s="177"/>
    </row>
    <row r="329" spans="1:10" ht="18" customHeight="1">
      <c r="A329" s="178" t="s">
        <v>1703</v>
      </c>
      <c r="B329" s="179" t="s">
        <v>1480</v>
      </c>
      <c r="C329" s="178" t="s">
        <v>1481</v>
      </c>
      <c r="D329" s="178" t="s">
        <v>1482</v>
      </c>
      <c r="E329" s="374" t="s">
        <v>1483</v>
      </c>
      <c r="F329" s="374"/>
      <c r="G329" s="180" t="s">
        <v>1484</v>
      </c>
      <c r="H329" s="179" t="s">
        <v>1485</v>
      </c>
      <c r="I329" s="179" t="s">
        <v>1486</v>
      </c>
      <c r="J329" s="179" t="s">
        <v>1487</v>
      </c>
    </row>
    <row r="330" spans="1:10" ht="39" customHeight="1">
      <c r="A330" s="181" t="s">
        <v>1488</v>
      </c>
      <c r="B330" s="182" t="s">
        <v>1679</v>
      </c>
      <c r="C330" s="181" t="s">
        <v>13</v>
      </c>
      <c r="D330" s="181" t="s">
        <v>92</v>
      </c>
      <c r="E330" s="375" t="s">
        <v>1533</v>
      </c>
      <c r="F330" s="375"/>
      <c r="G330" s="183" t="s">
        <v>86</v>
      </c>
      <c r="H330" s="195">
        <v>1</v>
      </c>
      <c r="I330" s="196">
        <v>12.46</v>
      </c>
      <c r="J330" s="196">
        <v>12.46</v>
      </c>
    </row>
    <row r="331" spans="1:10" ht="24" customHeight="1">
      <c r="A331" s="168" t="s">
        <v>1492</v>
      </c>
      <c r="B331" s="169" t="s">
        <v>1664</v>
      </c>
      <c r="C331" s="168" t="s">
        <v>13</v>
      </c>
      <c r="D331" s="168" t="s">
        <v>1665</v>
      </c>
      <c r="E331" s="371" t="s">
        <v>1498</v>
      </c>
      <c r="F331" s="371"/>
      <c r="G331" s="170" t="s">
        <v>1499</v>
      </c>
      <c r="H331" s="189">
        <v>3.1E-2</v>
      </c>
      <c r="I331" s="190">
        <v>22.24</v>
      </c>
      <c r="J331" s="190">
        <v>0.68</v>
      </c>
    </row>
    <row r="332" spans="1:10" ht="24" customHeight="1">
      <c r="A332" s="168" t="s">
        <v>1492</v>
      </c>
      <c r="B332" s="169" t="s">
        <v>1666</v>
      </c>
      <c r="C332" s="168" t="s">
        <v>13</v>
      </c>
      <c r="D332" s="168" t="s">
        <v>1667</v>
      </c>
      <c r="E332" s="371" t="s">
        <v>1498</v>
      </c>
      <c r="F332" s="371"/>
      <c r="G332" s="170" t="s">
        <v>1499</v>
      </c>
      <c r="H332" s="189">
        <v>8.1000000000000003E-2</v>
      </c>
      <c r="I332" s="190">
        <v>27.05</v>
      </c>
      <c r="J332" s="190">
        <v>2.19</v>
      </c>
    </row>
    <row r="333" spans="1:10" ht="25.9" customHeight="1">
      <c r="A333" s="168" t="s">
        <v>1492</v>
      </c>
      <c r="B333" s="169" t="s">
        <v>1680</v>
      </c>
      <c r="C333" s="168" t="s">
        <v>13</v>
      </c>
      <c r="D333" s="168" t="s">
        <v>1681</v>
      </c>
      <c r="E333" s="371" t="s">
        <v>1533</v>
      </c>
      <c r="F333" s="371"/>
      <c r="G333" s="170" t="s">
        <v>86</v>
      </c>
      <c r="H333" s="189">
        <v>1</v>
      </c>
      <c r="I333" s="190">
        <v>8.8000000000000007</v>
      </c>
      <c r="J333" s="190">
        <v>8.8000000000000007</v>
      </c>
    </row>
    <row r="334" spans="1:10" ht="39" customHeight="1">
      <c r="A334" s="171" t="s">
        <v>1502</v>
      </c>
      <c r="B334" s="172" t="s">
        <v>1670</v>
      </c>
      <c r="C334" s="171" t="s">
        <v>13</v>
      </c>
      <c r="D334" s="171" t="s">
        <v>1671</v>
      </c>
      <c r="E334" s="372" t="s">
        <v>1505</v>
      </c>
      <c r="F334" s="372"/>
      <c r="G334" s="173" t="s">
        <v>21</v>
      </c>
      <c r="H334" s="191">
        <v>0.39900000000000002</v>
      </c>
      <c r="I334" s="192">
        <v>0.22</v>
      </c>
      <c r="J334" s="192">
        <v>0.08</v>
      </c>
    </row>
    <row r="335" spans="1:10" ht="25.9" customHeight="1">
      <c r="A335" s="171" t="s">
        <v>1502</v>
      </c>
      <c r="B335" s="172" t="s">
        <v>1672</v>
      </c>
      <c r="C335" s="171" t="s">
        <v>13</v>
      </c>
      <c r="D335" s="171" t="s">
        <v>1673</v>
      </c>
      <c r="E335" s="372" t="s">
        <v>1505</v>
      </c>
      <c r="F335" s="372"/>
      <c r="G335" s="173" t="s">
        <v>86</v>
      </c>
      <c r="H335" s="191">
        <v>2.5000000000000001E-2</v>
      </c>
      <c r="I335" s="192">
        <v>28.75</v>
      </c>
      <c r="J335" s="192">
        <v>0.71</v>
      </c>
    </row>
    <row r="336" spans="1:10" ht="25.5">
      <c r="A336" s="174"/>
      <c r="B336" s="174"/>
      <c r="C336" s="174"/>
      <c r="D336" s="174"/>
      <c r="E336" s="174" t="s">
        <v>1512</v>
      </c>
      <c r="F336" s="175">
        <v>2.17</v>
      </c>
      <c r="G336" s="174" t="s">
        <v>1513</v>
      </c>
      <c r="H336" s="175">
        <v>0</v>
      </c>
      <c r="I336" s="174" t="s">
        <v>1514</v>
      </c>
      <c r="J336" s="175">
        <v>2.17</v>
      </c>
    </row>
    <row r="337" spans="1:10">
      <c r="A337" s="174"/>
      <c r="B337" s="174"/>
      <c r="C337" s="174"/>
      <c r="D337" s="174"/>
      <c r="E337" s="174" t="s">
        <v>1515</v>
      </c>
      <c r="F337" s="175">
        <v>3.11</v>
      </c>
      <c r="G337" s="174"/>
      <c r="H337" s="373" t="s">
        <v>1516</v>
      </c>
      <c r="I337" s="373"/>
      <c r="J337" s="175">
        <v>15.57</v>
      </c>
    </row>
    <row r="338" spans="1:10" ht="49.9" customHeight="1" thickBot="1">
      <c r="A338" s="176"/>
      <c r="B338" s="176"/>
      <c r="C338" s="176"/>
      <c r="D338" s="176"/>
      <c r="E338" s="176"/>
      <c r="F338" s="176"/>
      <c r="G338" s="176" t="s">
        <v>1517</v>
      </c>
      <c r="H338" s="193">
        <v>113.6</v>
      </c>
      <c r="I338" s="176" t="s">
        <v>1518</v>
      </c>
      <c r="J338" s="194">
        <v>1768.75</v>
      </c>
    </row>
    <row r="339" spans="1:10" ht="1.1499999999999999" customHeight="1" thickTop="1">
      <c r="A339" s="177"/>
      <c r="B339" s="177"/>
      <c r="C339" s="177"/>
      <c r="D339" s="177"/>
      <c r="E339" s="177"/>
      <c r="F339" s="177"/>
      <c r="G339" s="177"/>
      <c r="H339" s="177"/>
      <c r="I339" s="177"/>
      <c r="J339" s="177"/>
    </row>
    <row r="340" spans="1:10" ht="18" customHeight="1">
      <c r="A340" s="178" t="s">
        <v>1704</v>
      </c>
      <c r="B340" s="179" t="s">
        <v>1480</v>
      </c>
      <c r="C340" s="178" t="s">
        <v>1481</v>
      </c>
      <c r="D340" s="178" t="s">
        <v>1482</v>
      </c>
      <c r="E340" s="374" t="s">
        <v>1483</v>
      </c>
      <c r="F340" s="374"/>
      <c r="G340" s="180" t="s">
        <v>1484</v>
      </c>
      <c r="H340" s="179" t="s">
        <v>1485</v>
      </c>
      <c r="I340" s="179" t="s">
        <v>1486</v>
      </c>
      <c r="J340" s="179" t="s">
        <v>1487</v>
      </c>
    </row>
    <row r="341" spans="1:10" ht="39" customHeight="1">
      <c r="A341" s="181" t="s">
        <v>1488</v>
      </c>
      <c r="B341" s="182" t="s">
        <v>1683</v>
      </c>
      <c r="C341" s="181" t="s">
        <v>13</v>
      </c>
      <c r="D341" s="181" t="s">
        <v>95</v>
      </c>
      <c r="E341" s="375" t="s">
        <v>1533</v>
      </c>
      <c r="F341" s="375"/>
      <c r="G341" s="183" t="s">
        <v>86</v>
      </c>
      <c r="H341" s="195">
        <v>1</v>
      </c>
      <c r="I341" s="196">
        <v>10.58</v>
      </c>
      <c r="J341" s="196">
        <v>10.58</v>
      </c>
    </row>
    <row r="342" spans="1:10" ht="24" customHeight="1">
      <c r="A342" s="168" t="s">
        <v>1492</v>
      </c>
      <c r="B342" s="169" t="s">
        <v>1664</v>
      </c>
      <c r="C342" s="168" t="s">
        <v>13</v>
      </c>
      <c r="D342" s="168" t="s">
        <v>1665</v>
      </c>
      <c r="E342" s="371" t="s">
        <v>1498</v>
      </c>
      <c r="F342" s="371"/>
      <c r="G342" s="170" t="s">
        <v>1499</v>
      </c>
      <c r="H342" s="189">
        <v>2.5000000000000001E-2</v>
      </c>
      <c r="I342" s="190">
        <v>22.24</v>
      </c>
      <c r="J342" s="190">
        <v>0.55000000000000004</v>
      </c>
    </row>
    <row r="343" spans="1:10" ht="24" customHeight="1">
      <c r="A343" s="168" t="s">
        <v>1492</v>
      </c>
      <c r="B343" s="169" t="s">
        <v>1666</v>
      </c>
      <c r="C343" s="168" t="s">
        <v>13</v>
      </c>
      <c r="D343" s="168" t="s">
        <v>1667</v>
      </c>
      <c r="E343" s="371" t="s">
        <v>1498</v>
      </c>
      <c r="F343" s="371"/>
      <c r="G343" s="170" t="s">
        <v>1499</v>
      </c>
      <c r="H343" s="189">
        <v>6.4000000000000001E-2</v>
      </c>
      <c r="I343" s="190">
        <v>27.05</v>
      </c>
      <c r="J343" s="190">
        <v>1.73</v>
      </c>
    </row>
    <row r="344" spans="1:10" ht="25.9" customHeight="1">
      <c r="A344" s="168" t="s">
        <v>1492</v>
      </c>
      <c r="B344" s="169" t="s">
        <v>1684</v>
      </c>
      <c r="C344" s="168" t="s">
        <v>13</v>
      </c>
      <c r="D344" s="168" t="s">
        <v>1685</v>
      </c>
      <c r="E344" s="371" t="s">
        <v>1533</v>
      </c>
      <c r="F344" s="371"/>
      <c r="G344" s="170" t="s">
        <v>86</v>
      </c>
      <c r="H344" s="189">
        <v>1</v>
      </c>
      <c r="I344" s="190">
        <v>7.53</v>
      </c>
      <c r="J344" s="190">
        <v>7.53</v>
      </c>
    </row>
    <row r="345" spans="1:10" ht="39" customHeight="1">
      <c r="A345" s="171" t="s">
        <v>1502</v>
      </c>
      <c r="B345" s="172" t="s">
        <v>1670</v>
      </c>
      <c r="C345" s="171" t="s">
        <v>13</v>
      </c>
      <c r="D345" s="171" t="s">
        <v>1671</v>
      </c>
      <c r="E345" s="372" t="s">
        <v>1505</v>
      </c>
      <c r="F345" s="372"/>
      <c r="G345" s="173" t="s">
        <v>21</v>
      </c>
      <c r="H345" s="191">
        <v>0.317</v>
      </c>
      <c r="I345" s="192">
        <v>0.22</v>
      </c>
      <c r="J345" s="192">
        <v>0.06</v>
      </c>
    </row>
    <row r="346" spans="1:10" ht="25.9" customHeight="1">
      <c r="A346" s="171" t="s">
        <v>1502</v>
      </c>
      <c r="B346" s="172" t="s">
        <v>1672</v>
      </c>
      <c r="C346" s="171" t="s">
        <v>13</v>
      </c>
      <c r="D346" s="171" t="s">
        <v>1673</v>
      </c>
      <c r="E346" s="372" t="s">
        <v>1505</v>
      </c>
      <c r="F346" s="372"/>
      <c r="G346" s="173" t="s">
        <v>86</v>
      </c>
      <c r="H346" s="191">
        <v>2.5000000000000001E-2</v>
      </c>
      <c r="I346" s="192">
        <v>28.75</v>
      </c>
      <c r="J346" s="192">
        <v>0.71</v>
      </c>
    </row>
    <row r="347" spans="1:10" ht="25.5">
      <c r="A347" s="174"/>
      <c r="B347" s="174"/>
      <c r="C347" s="174"/>
      <c r="D347" s="174"/>
      <c r="E347" s="174" t="s">
        <v>1512</v>
      </c>
      <c r="F347" s="175">
        <v>1.67</v>
      </c>
      <c r="G347" s="174" t="s">
        <v>1513</v>
      </c>
      <c r="H347" s="175">
        <v>0</v>
      </c>
      <c r="I347" s="174" t="s">
        <v>1514</v>
      </c>
      <c r="J347" s="175">
        <v>1.67</v>
      </c>
    </row>
    <row r="348" spans="1:10">
      <c r="A348" s="174"/>
      <c r="B348" s="174"/>
      <c r="C348" s="174"/>
      <c r="D348" s="174"/>
      <c r="E348" s="174" t="s">
        <v>1515</v>
      </c>
      <c r="F348" s="175">
        <v>2.64</v>
      </c>
      <c r="G348" s="174"/>
      <c r="H348" s="373" t="s">
        <v>1516</v>
      </c>
      <c r="I348" s="373"/>
      <c r="J348" s="175">
        <v>13.22</v>
      </c>
    </row>
    <row r="349" spans="1:10" ht="49.9" customHeight="1" thickBot="1">
      <c r="A349" s="176"/>
      <c r="B349" s="176"/>
      <c r="C349" s="176"/>
      <c r="D349" s="176"/>
      <c r="E349" s="176"/>
      <c r="F349" s="176"/>
      <c r="G349" s="176" t="s">
        <v>1517</v>
      </c>
      <c r="H349" s="193">
        <v>26.41</v>
      </c>
      <c r="I349" s="176" t="s">
        <v>1518</v>
      </c>
      <c r="J349" s="194">
        <v>349.14</v>
      </c>
    </row>
    <row r="350" spans="1:10" ht="1.1499999999999999" customHeight="1" thickTop="1">
      <c r="A350" s="177"/>
      <c r="B350" s="177"/>
      <c r="C350" s="177"/>
      <c r="D350" s="177"/>
      <c r="E350" s="177"/>
      <c r="F350" s="177"/>
      <c r="G350" s="177"/>
      <c r="H350" s="177"/>
      <c r="I350" s="177"/>
      <c r="J350" s="177"/>
    </row>
    <row r="351" spans="1:10" ht="18" customHeight="1">
      <c r="A351" s="178" t="s">
        <v>1705</v>
      </c>
      <c r="B351" s="179" t="s">
        <v>1480</v>
      </c>
      <c r="C351" s="178" t="s">
        <v>1481</v>
      </c>
      <c r="D351" s="178" t="s">
        <v>1482</v>
      </c>
      <c r="E351" s="374" t="s">
        <v>1483</v>
      </c>
      <c r="F351" s="374"/>
      <c r="G351" s="180" t="s">
        <v>1484</v>
      </c>
      <c r="H351" s="179" t="s">
        <v>1485</v>
      </c>
      <c r="I351" s="179" t="s">
        <v>1486</v>
      </c>
      <c r="J351" s="179" t="s">
        <v>1487</v>
      </c>
    </row>
    <row r="352" spans="1:10" ht="25.9" customHeight="1">
      <c r="A352" s="181" t="s">
        <v>1488</v>
      </c>
      <c r="B352" s="182" t="s">
        <v>1706</v>
      </c>
      <c r="C352" s="181" t="s">
        <v>13</v>
      </c>
      <c r="D352" s="181" t="s">
        <v>114</v>
      </c>
      <c r="E352" s="375" t="s">
        <v>1533</v>
      </c>
      <c r="F352" s="375"/>
      <c r="G352" s="183" t="s">
        <v>86</v>
      </c>
      <c r="H352" s="195">
        <v>1</v>
      </c>
      <c r="I352" s="196">
        <v>19.5</v>
      </c>
      <c r="J352" s="196">
        <v>19.5</v>
      </c>
    </row>
    <row r="353" spans="1:10" ht="24" customHeight="1">
      <c r="A353" s="168" t="s">
        <v>1492</v>
      </c>
      <c r="B353" s="169" t="s">
        <v>1664</v>
      </c>
      <c r="C353" s="168" t="s">
        <v>13</v>
      </c>
      <c r="D353" s="168" t="s">
        <v>1665</v>
      </c>
      <c r="E353" s="371" t="s">
        <v>1498</v>
      </c>
      <c r="F353" s="371"/>
      <c r="G353" s="170" t="s">
        <v>1499</v>
      </c>
      <c r="H353" s="189">
        <v>9.7000000000000003E-2</v>
      </c>
      <c r="I353" s="190">
        <v>22.24</v>
      </c>
      <c r="J353" s="190">
        <v>2.15</v>
      </c>
    </row>
    <row r="354" spans="1:10" ht="24" customHeight="1">
      <c r="A354" s="168" t="s">
        <v>1492</v>
      </c>
      <c r="B354" s="169" t="s">
        <v>1666</v>
      </c>
      <c r="C354" s="168" t="s">
        <v>13</v>
      </c>
      <c r="D354" s="168" t="s">
        <v>1667</v>
      </c>
      <c r="E354" s="371" t="s">
        <v>1498</v>
      </c>
      <c r="F354" s="371"/>
      <c r="G354" s="170" t="s">
        <v>1499</v>
      </c>
      <c r="H354" s="189">
        <v>0.252</v>
      </c>
      <c r="I354" s="190">
        <v>27.05</v>
      </c>
      <c r="J354" s="190">
        <v>6.81</v>
      </c>
    </row>
    <row r="355" spans="1:10" ht="25.9" customHeight="1">
      <c r="A355" s="168" t="s">
        <v>1492</v>
      </c>
      <c r="B355" s="169" t="s">
        <v>1688</v>
      </c>
      <c r="C355" s="168" t="s">
        <v>13</v>
      </c>
      <c r="D355" s="168" t="s">
        <v>1689</v>
      </c>
      <c r="E355" s="371" t="s">
        <v>1533</v>
      </c>
      <c r="F355" s="371"/>
      <c r="G355" s="170" t="s">
        <v>86</v>
      </c>
      <c r="H355" s="189">
        <v>1</v>
      </c>
      <c r="I355" s="190">
        <v>9.58</v>
      </c>
      <c r="J355" s="190">
        <v>9.58</v>
      </c>
    </row>
    <row r="356" spans="1:10" ht="39" customHeight="1">
      <c r="A356" s="171" t="s">
        <v>1502</v>
      </c>
      <c r="B356" s="172" t="s">
        <v>1670</v>
      </c>
      <c r="C356" s="171" t="s">
        <v>13</v>
      </c>
      <c r="D356" s="171" t="s">
        <v>1671</v>
      </c>
      <c r="E356" s="372" t="s">
        <v>1505</v>
      </c>
      <c r="F356" s="372"/>
      <c r="G356" s="173" t="s">
        <v>21</v>
      </c>
      <c r="H356" s="191">
        <v>1.143</v>
      </c>
      <c r="I356" s="192">
        <v>0.22</v>
      </c>
      <c r="J356" s="192">
        <v>0.25</v>
      </c>
    </row>
    <row r="357" spans="1:10" ht="25.9" customHeight="1">
      <c r="A357" s="171" t="s">
        <v>1502</v>
      </c>
      <c r="B357" s="172" t="s">
        <v>1672</v>
      </c>
      <c r="C357" s="171" t="s">
        <v>13</v>
      </c>
      <c r="D357" s="171" t="s">
        <v>1673</v>
      </c>
      <c r="E357" s="372" t="s">
        <v>1505</v>
      </c>
      <c r="F357" s="372"/>
      <c r="G357" s="173" t="s">
        <v>86</v>
      </c>
      <c r="H357" s="191">
        <v>2.5000000000000001E-2</v>
      </c>
      <c r="I357" s="192">
        <v>28.75</v>
      </c>
      <c r="J357" s="192">
        <v>0.71</v>
      </c>
    </row>
    <row r="358" spans="1:10" ht="25.5">
      <c r="A358" s="174"/>
      <c r="B358" s="174"/>
      <c r="C358" s="174"/>
      <c r="D358" s="174"/>
      <c r="E358" s="174" t="s">
        <v>1512</v>
      </c>
      <c r="F358" s="175">
        <v>7.45</v>
      </c>
      <c r="G358" s="174" t="s">
        <v>1513</v>
      </c>
      <c r="H358" s="175">
        <v>0</v>
      </c>
      <c r="I358" s="174" t="s">
        <v>1514</v>
      </c>
      <c r="J358" s="175">
        <v>7.45</v>
      </c>
    </row>
    <row r="359" spans="1:10">
      <c r="A359" s="174"/>
      <c r="B359" s="174"/>
      <c r="C359" s="174"/>
      <c r="D359" s="174"/>
      <c r="E359" s="174" t="s">
        <v>1515</v>
      </c>
      <c r="F359" s="175">
        <v>4.87</v>
      </c>
      <c r="G359" s="174"/>
      <c r="H359" s="373" t="s">
        <v>1516</v>
      </c>
      <c r="I359" s="373"/>
      <c r="J359" s="175">
        <v>24.37</v>
      </c>
    </row>
    <row r="360" spans="1:10" ht="49.9" customHeight="1" thickBot="1">
      <c r="A360" s="176"/>
      <c r="B360" s="176"/>
      <c r="C360" s="176"/>
      <c r="D360" s="176"/>
      <c r="E360" s="176"/>
      <c r="F360" s="176"/>
      <c r="G360" s="176" t="s">
        <v>1517</v>
      </c>
      <c r="H360" s="193">
        <v>356.91</v>
      </c>
      <c r="I360" s="176" t="s">
        <v>1518</v>
      </c>
      <c r="J360" s="194">
        <v>8697.89</v>
      </c>
    </row>
    <row r="361" spans="1:10" ht="1.1499999999999999" customHeight="1" thickTop="1">
      <c r="A361" s="177"/>
      <c r="B361" s="177"/>
      <c r="C361" s="177"/>
      <c r="D361" s="177"/>
      <c r="E361" s="177"/>
      <c r="F361" s="177"/>
      <c r="G361" s="177"/>
      <c r="H361" s="177"/>
      <c r="I361" s="177"/>
      <c r="J361" s="177"/>
    </row>
    <row r="362" spans="1:10" ht="18" customHeight="1">
      <c r="A362" s="178" t="s">
        <v>1707</v>
      </c>
      <c r="B362" s="179" t="s">
        <v>1480</v>
      </c>
      <c r="C362" s="178" t="s">
        <v>1481</v>
      </c>
      <c r="D362" s="178" t="s">
        <v>1482</v>
      </c>
      <c r="E362" s="374" t="s">
        <v>1483</v>
      </c>
      <c r="F362" s="374"/>
      <c r="G362" s="180" t="s">
        <v>1484</v>
      </c>
      <c r="H362" s="179" t="s">
        <v>1485</v>
      </c>
      <c r="I362" s="179" t="s">
        <v>1486</v>
      </c>
      <c r="J362" s="179" t="s">
        <v>1487</v>
      </c>
    </row>
    <row r="363" spans="1:10" ht="39" customHeight="1">
      <c r="A363" s="181" t="s">
        <v>1488</v>
      </c>
      <c r="B363" s="182" t="s">
        <v>1708</v>
      </c>
      <c r="C363" s="181" t="s">
        <v>13</v>
      </c>
      <c r="D363" s="181" t="s">
        <v>117</v>
      </c>
      <c r="E363" s="375" t="s">
        <v>1533</v>
      </c>
      <c r="F363" s="375"/>
      <c r="G363" s="183" t="s">
        <v>1534</v>
      </c>
      <c r="H363" s="195">
        <v>1</v>
      </c>
      <c r="I363" s="196">
        <v>934.56</v>
      </c>
      <c r="J363" s="196">
        <v>934.56</v>
      </c>
    </row>
    <row r="364" spans="1:10" ht="24" customHeight="1">
      <c r="A364" s="168" t="s">
        <v>1492</v>
      </c>
      <c r="B364" s="169" t="s">
        <v>1628</v>
      </c>
      <c r="C364" s="168" t="s">
        <v>13</v>
      </c>
      <c r="D364" s="168" t="s">
        <v>1629</v>
      </c>
      <c r="E364" s="371" t="s">
        <v>1498</v>
      </c>
      <c r="F364" s="371"/>
      <c r="G364" s="170" t="s">
        <v>1499</v>
      </c>
      <c r="H364" s="189">
        <v>0.33400000000000002</v>
      </c>
      <c r="I364" s="190">
        <v>27.26</v>
      </c>
      <c r="J364" s="190">
        <v>9.1</v>
      </c>
    </row>
    <row r="365" spans="1:10" ht="24" customHeight="1">
      <c r="A365" s="168" t="s">
        <v>1492</v>
      </c>
      <c r="B365" s="169" t="s">
        <v>1500</v>
      </c>
      <c r="C365" s="168" t="s">
        <v>13</v>
      </c>
      <c r="D365" s="168" t="s">
        <v>1501</v>
      </c>
      <c r="E365" s="371" t="s">
        <v>1498</v>
      </c>
      <c r="F365" s="371"/>
      <c r="G365" s="170" t="s">
        <v>1499</v>
      </c>
      <c r="H365" s="189">
        <v>0.501</v>
      </c>
      <c r="I365" s="190">
        <v>21.78</v>
      </c>
      <c r="J365" s="190">
        <v>10.91</v>
      </c>
    </row>
    <row r="366" spans="1:10" ht="39" customHeight="1">
      <c r="A366" s="168" t="s">
        <v>1492</v>
      </c>
      <c r="B366" s="169" t="s">
        <v>1692</v>
      </c>
      <c r="C366" s="168" t="s">
        <v>13</v>
      </c>
      <c r="D366" s="168" t="s">
        <v>1693</v>
      </c>
      <c r="E366" s="371" t="s">
        <v>1526</v>
      </c>
      <c r="F366" s="371"/>
      <c r="G366" s="170" t="s">
        <v>1527</v>
      </c>
      <c r="H366" s="189">
        <v>9.1999999999999998E-2</v>
      </c>
      <c r="I366" s="190">
        <v>1.41</v>
      </c>
      <c r="J366" s="190">
        <v>0.12</v>
      </c>
    </row>
    <row r="367" spans="1:10" ht="39" customHeight="1">
      <c r="A367" s="168" t="s">
        <v>1492</v>
      </c>
      <c r="B367" s="169" t="s">
        <v>1694</v>
      </c>
      <c r="C367" s="168" t="s">
        <v>13</v>
      </c>
      <c r="D367" s="168" t="s">
        <v>1695</v>
      </c>
      <c r="E367" s="371" t="s">
        <v>1526</v>
      </c>
      <c r="F367" s="371"/>
      <c r="G367" s="170" t="s">
        <v>1530</v>
      </c>
      <c r="H367" s="189">
        <v>7.4999999999999997E-2</v>
      </c>
      <c r="I367" s="190">
        <v>0.49</v>
      </c>
      <c r="J367" s="190">
        <v>0.03</v>
      </c>
    </row>
    <row r="368" spans="1:10" ht="52.15" customHeight="1">
      <c r="A368" s="171" t="s">
        <v>1502</v>
      </c>
      <c r="B368" s="172" t="s">
        <v>1696</v>
      </c>
      <c r="C368" s="171" t="s">
        <v>13</v>
      </c>
      <c r="D368" s="171" t="s">
        <v>1697</v>
      </c>
      <c r="E368" s="372" t="s">
        <v>1505</v>
      </c>
      <c r="F368" s="372"/>
      <c r="G368" s="173" t="s">
        <v>1534</v>
      </c>
      <c r="H368" s="191">
        <v>1.23</v>
      </c>
      <c r="I368" s="192">
        <v>743.42</v>
      </c>
      <c r="J368" s="192">
        <v>914.4</v>
      </c>
    </row>
    <row r="369" spans="1:10" ht="25.5">
      <c r="A369" s="174"/>
      <c r="B369" s="174"/>
      <c r="C369" s="174"/>
      <c r="D369" s="174"/>
      <c r="E369" s="174" t="s">
        <v>1512</v>
      </c>
      <c r="F369" s="175">
        <v>13.46</v>
      </c>
      <c r="G369" s="174" t="s">
        <v>1513</v>
      </c>
      <c r="H369" s="175">
        <v>0</v>
      </c>
      <c r="I369" s="174" t="s">
        <v>1514</v>
      </c>
      <c r="J369" s="175">
        <v>13.46</v>
      </c>
    </row>
    <row r="370" spans="1:10">
      <c r="A370" s="174"/>
      <c r="B370" s="174"/>
      <c r="C370" s="174"/>
      <c r="D370" s="174"/>
      <c r="E370" s="174" t="s">
        <v>1515</v>
      </c>
      <c r="F370" s="175">
        <v>233.64</v>
      </c>
      <c r="G370" s="174"/>
      <c r="H370" s="373" t="s">
        <v>1516</v>
      </c>
      <c r="I370" s="373"/>
      <c r="J370" s="175">
        <v>1168.2</v>
      </c>
    </row>
    <row r="371" spans="1:10" ht="49.9" customHeight="1" thickBot="1">
      <c r="A371" s="176"/>
      <c r="B371" s="176"/>
      <c r="C371" s="176"/>
      <c r="D371" s="176"/>
      <c r="E371" s="176"/>
      <c r="F371" s="176"/>
      <c r="G371" s="176" t="s">
        <v>1517</v>
      </c>
      <c r="H371" s="193">
        <v>24.18</v>
      </c>
      <c r="I371" s="176" t="s">
        <v>1518</v>
      </c>
      <c r="J371" s="194">
        <v>28247.07</v>
      </c>
    </row>
    <row r="372" spans="1:10" ht="1.1499999999999999" customHeight="1" thickTop="1">
      <c r="A372" s="177"/>
      <c r="B372" s="177"/>
      <c r="C372" s="177"/>
      <c r="D372" s="177"/>
      <c r="E372" s="177"/>
      <c r="F372" s="177"/>
      <c r="G372" s="177"/>
      <c r="H372" s="177"/>
      <c r="I372" s="177"/>
      <c r="J372" s="177"/>
    </row>
    <row r="373" spans="1:10" ht="18" customHeight="1">
      <c r="A373" s="178" t="s">
        <v>1709</v>
      </c>
      <c r="B373" s="179" t="s">
        <v>1480</v>
      </c>
      <c r="C373" s="178" t="s">
        <v>1481</v>
      </c>
      <c r="D373" s="178" t="s">
        <v>1482</v>
      </c>
      <c r="E373" s="374" t="s">
        <v>1483</v>
      </c>
      <c r="F373" s="374"/>
      <c r="G373" s="180" t="s">
        <v>1484</v>
      </c>
      <c r="H373" s="179" t="s">
        <v>1485</v>
      </c>
      <c r="I373" s="179" t="s">
        <v>1486</v>
      </c>
      <c r="J373" s="179" t="s">
        <v>1487</v>
      </c>
    </row>
    <row r="374" spans="1:10" ht="52.15" customHeight="1">
      <c r="A374" s="181" t="s">
        <v>1488</v>
      </c>
      <c r="B374" s="182" t="s">
        <v>1710</v>
      </c>
      <c r="C374" s="181" t="s">
        <v>13</v>
      </c>
      <c r="D374" s="181" t="s">
        <v>122</v>
      </c>
      <c r="E374" s="375" t="s">
        <v>1533</v>
      </c>
      <c r="F374" s="375"/>
      <c r="G374" s="183" t="s">
        <v>29</v>
      </c>
      <c r="H374" s="195">
        <v>1</v>
      </c>
      <c r="I374" s="196">
        <v>71.040000000000006</v>
      </c>
      <c r="J374" s="196">
        <v>71.040000000000006</v>
      </c>
    </row>
    <row r="375" spans="1:10" ht="52.15" customHeight="1">
      <c r="A375" s="168" t="s">
        <v>1492</v>
      </c>
      <c r="B375" s="169" t="s">
        <v>1711</v>
      </c>
      <c r="C375" s="168" t="s">
        <v>13</v>
      </c>
      <c r="D375" s="168" t="s">
        <v>1712</v>
      </c>
      <c r="E375" s="371" t="s">
        <v>1713</v>
      </c>
      <c r="F375" s="371"/>
      <c r="G375" s="170" t="s">
        <v>1534</v>
      </c>
      <c r="H375" s="189">
        <v>6.1400000000000003E-2</v>
      </c>
      <c r="I375" s="190">
        <v>9.2899999999999991</v>
      </c>
      <c r="J375" s="190">
        <v>0.56999999999999995</v>
      </c>
    </row>
    <row r="376" spans="1:10" ht="24" customHeight="1">
      <c r="A376" s="168" t="s">
        <v>1492</v>
      </c>
      <c r="B376" s="169" t="s">
        <v>1500</v>
      </c>
      <c r="C376" s="168" t="s">
        <v>13</v>
      </c>
      <c r="D376" s="168" t="s">
        <v>1501</v>
      </c>
      <c r="E376" s="371" t="s">
        <v>1498</v>
      </c>
      <c r="F376" s="371"/>
      <c r="G376" s="170" t="s">
        <v>1499</v>
      </c>
      <c r="H376" s="189">
        <v>0.2263</v>
      </c>
      <c r="I376" s="190">
        <v>21.78</v>
      </c>
      <c r="J376" s="190">
        <v>4.92</v>
      </c>
    </row>
    <row r="377" spans="1:10" ht="64.900000000000006" customHeight="1">
      <c r="A377" s="168" t="s">
        <v>1492</v>
      </c>
      <c r="B377" s="169" t="s">
        <v>1714</v>
      </c>
      <c r="C377" s="168" t="s">
        <v>13</v>
      </c>
      <c r="D377" s="168" t="s">
        <v>1715</v>
      </c>
      <c r="E377" s="371" t="s">
        <v>1526</v>
      </c>
      <c r="F377" s="371"/>
      <c r="G377" s="170" t="s">
        <v>1527</v>
      </c>
      <c r="H377" s="189">
        <v>2.47E-2</v>
      </c>
      <c r="I377" s="190">
        <v>417.03</v>
      </c>
      <c r="J377" s="190">
        <v>10.3</v>
      </c>
    </row>
    <row r="378" spans="1:10" ht="64.900000000000006" customHeight="1">
      <c r="A378" s="168" t="s">
        <v>1492</v>
      </c>
      <c r="B378" s="169" t="s">
        <v>1716</v>
      </c>
      <c r="C378" s="168" t="s">
        <v>13</v>
      </c>
      <c r="D378" s="168" t="s">
        <v>1717</v>
      </c>
      <c r="E378" s="371" t="s">
        <v>1526</v>
      </c>
      <c r="F378" s="371"/>
      <c r="G378" s="170" t="s">
        <v>1530</v>
      </c>
      <c r="H378" s="189">
        <v>4.9000000000000002E-2</v>
      </c>
      <c r="I378" s="190">
        <v>177.2</v>
      </c>
      <c r="J378" s="190">
        <v>8.68</v>
      </c>
    </row>
    <row r="379" spans="1:10" ht="25.9" customHeight="1">
      <c r="A379" s="168" t="s">
        <v>1492</v>
      </c>
      <c r="B379" s="169" t="s">
        <v>1718</v>
      </c>
      <c r="C379" s="168" t="s">
        <v>13</v>
      </c>
      <c r="D379" s="168" t="s">
        <v>1719</v>
      </c>
      <c r="E379" s="371" t="s">
        <v>1498</v>
      </c>
      <c r="F379" s="371"/>
      <c r="G379" s="170" t="s">
        <v>1499</v>
      </c>
      <c r="H379" s="189">
        <v>5.1000000000000004E-3</v>
      </c>
      <c r="I379" s="190">
        <v>125.33</v>
      </c>
      <c r="J379" s="190">
        <v>0.63</v>
      </c>
    </row>
    <row r="380" spans="1:10" ht="25.9" customHeight="1">
      <c r="A380" s="168" t="s">
        <v>1492</v>
      </c>
      <c r="B380" s="169" t="s">
        <v>1720</v>
      </c>
      <c r="C380" s="168" t="s">
        <v>13</v>
      </c>
      <c r="D380" s="168" t="s">
        <v>1721</v>
      </c>
      <c r="E380" s="371" t="s">
        <v>1533</v>
      </c>
      <c r="F380" s="371"/>
      <c r="G380" s="170" t="s">
        <v>86</v>
      </c>
      <c r="H380" s="189">
        <v>0.84909999999999997</v>
      </c>
      <c r="I380" s="190">
        <v>8.6999999999999993</v>
      </c>
      <c r="J380" s="190">
        <v>7.38</v>
      </c>
    </row>
    <row r="381" spans="1:10" ht="39" customHeight="1">
      <c r="A381" s="168" t="s">
        <v>1492</v>
      </c>
      <c r="B381" s="169" t="s">
        <v>1722</v>
      </c>
      <c r="C381" s="168" t="s">
        <v>13</v>
      </c>
      <c r="D381" s="168" t="s">
        <v>1723</v>
      </c>
      <c r="E381" s="371" t="s">
        <v>1713</v>
      </c>
      <c r="F381" s="371"/>
      <c r="G381" s="170" t="s">
        <v>1724</v>
      </c>
      <c r="H381" s="189">
        <v>2.0500000000000001E-2</v>
      </c>
      <c r="I381" s="190">
        <v>3.22</v>
      </c>
      <c r="J381" s="190">
        <v>0.06</v>
      </c>
    </row>
    <row r="382" spans="1:10" ht="39" customHeight="1">
      <c r="A382" s="171" t="s">
        <v>1502</v>
      </c>
      <c r="B382" s="172" t="s">
        <v>1725</v>
      </c>
      <c r="C382" s="171" t="s">
        <v>13</v>
      </c>
      <c r="D382" s="171" t="s">
        <v>1726</v>
      </c>
      <c r="E382" s="372" t="s">
        <v>1505</v>
      </c>
      <c r="F382" s="372"/>
      <c r="G382" s="173" t="s">
        <v>1534</v>
      </c>
      <c r="H382" s="191">
        <v>5.57E-2</v>
      </c>
      <c r="I382" s="192">
        <v>691.37</v>
      </c>
      <c r="J382" s="192">
        <v>38.5</v>
      </c>
    </row>
    <row r="383" spans="1:10" ht="25.5">
      <c r="A383" s="174"/>
      <c r="B383" s="174"/>
      <c r="C383" s="174"/>
      <c r="D383" s="174"/>
      <c r="E383" s="174" t="s">
        <v>1512</v>
      </c>
      <c r="F383" s="175">
        <v>5.74</v>
      </c>
      <c r="G383" s="174" t="s">
        <v>1513</v>
      </c>
      <c r="H383" s="175">
        <v>0</v>
      </c>
      <c r="I383" s="174" t="s">
        <v>1514</v>
      </c>
      <c r="J383" s="175">
        <v>5.74</v>
      </c>
    </row>
    <row r="384" spans="1:10">
      <c r="A384" s="174"/>
      <c r="B384" s="174"/>
      <c r="C384" s="174"/>
      <c r="D384" s="174"/>
      <c r="E384" s="174" t="s">
        <v>1515</v>
      </c>
      <c r="F384" s="175">
        <v>17.760000000000002</v>
      </c>
      <c r="G384" s="174"/>
      <c r="H384" s="373" t="s">
        <v>1516</v>
      </c>
      <c r="I384" s="373"/>
      <c r="J384" s="175">
        <v>88.8</v>
      </c>
    </row>
    <row r="385" spans="1:10" ht="49.9" customHeight="1" thickBot="1">
      <c r="A385" s="176"/>
      <c r="B385" s="176"/>
      <c r="C385" s="176"/>
      <c r="D385" s="176"/>
      <c r="E385" s="176"/>
      <c r="F385" s="176"/>
      <c r="G385" s="176" t="s">
        <v>1517</v>
      </c>
      <c r="H385" s="193">
        <v>35</v>
      </c>
      <c r="I385" s="176" t="s">
        <v>1518</v>
      </c>
      <c r="J385" s="194">
        <v>3108</v>
      </c>
    </row>
    <row r="386" spans="1:10" ht="1.1499999999999999" customHeight="1" thickTop="1">
      <c r="A386" s="177"/>
      <c r="B386" s="177"/>
      <c r="C386" s="177"/>
      <c r="D386" s="177"/>
      <c r="E386" s="177"/>
      <c r="F386" s="177"/>
      <c r="G386" s="177"/>
      <c r="H386" s="177"/>
      <c r="I386" s="177"/>
      <c r="J386" s="177"/>
    </row>
    <row r="387" spans="1:10" ht="18" customHeight="1">
      <c r="A387" s="178" t="s">
        <v>1727</v>
      </c>
      <c r="B387" s="179" t="s">
        <v>1480</v>
      </c>
      <c r="C387" s="178" t="s">
        <v>1481</v>
      </c>
      <c r="D387" s="178" t="s">
        <v>1482</v>
      </c>
      <c r="E387" s="374" t="s">
        <v>1483</v>
      </c>
      <c r="F387" s="374"/>
      <c r="G387" s="180" t="s">
        <v>1484</v>
      </c>
      <c r="H387" s="179" t="s">
        <v>1485</v>
      </c>
      <c r="I387" s="179" t="s">
        <v>1486</v>
      </c>
      <c r="J387" s="179" t="s">
        <v>1487</v>
      </c>
    </row>
    <row r="388" spans="1:10" ht="25.9" customHeight="1">
      <c r="A388" s="181" t="s">
        <v>1488</v>
      </c>
      <c r="B388" s="182" t="s">
        <v>1728</v>
      </c>
      <c r="C388" s="181" t="s">
        <v>13</v>
      </c>
      <c r="D388" s="181" t="s">
        <v>125</v>
      </c>
      <c r="E388" s="375" t="s">
        <v>1533</v>
      </c>
      <c r="F388" s="375"/>
      <c r="G388" s="183" t="s">
        <v>21</v>
      </c>
      <c r="H388" s="195">
        <v>1</v>
      </c>
      <c r="I388" s="196">
        <v>15.7</v>
      </c>
      <c r="J388" s="196">
        <v>15.7</v>
      </c>
    </row>
    <row r="389" spans="1:10" ht="39" customHeight="1">
      <c r="A389" s="168" t="s">
        <v>1492</v>
      </c>
      <c r="B389" s="169" t="s">
        <v>1729</v>
      </c>
      <c r="C389" s="168" t="s">
        <v>13</v>
      </c>
      <c r="D389" s="168" t="s">
        <v>1730</v>
      </c>
      <c r="E389" s="371" t="s">
        <v>1526</v>
      </c>
      <c r="F389" s="371"/>
      <c r="G389" s="170" t="s">
        <v>1530</v>
      </c>
      <c r="H389" s="189">
        <v>0.20030000000000001</v>
      </c>
      <c r="I389" s="190">
        <v>20.239999999999998</v>
      </c>
      <c r="J389" s="190">
        <v>4.05</v>
      </c>
    </row>
    <row r="390" spans="1:10" ht="39" customHeight="1">
      <c r="A390" s="168" t="s">
        <v>1492</v>
      </c>
      <c r="B390" s="169" t="s">
        <v>1731</v>
      </c>
      <c r="C390" s="168" t="s">
        <v>13</v>
      </c>
      <c r="D390" s="168" t="s">
        <v>1732</v>
      </c>
      <c r="E390" s="371" t="s">
        <v>1526</v>
      </c>
      <c r="F390" s="371"/>
      <c r="G390" s="170" t="s">
        <v>1527</v>
      </c>
      <c r="H390" s="189">
        <v>0.16270000000000001</v>
      </c>
      <c r="I390" s="190">
        <v>23.05</v>
      </c>
      <c r="J390" s="190">
        <v>3.75</v>
      </c>
    </row>
    <row r="391" spans="1:10" ht="24" customHeight="1">
      <c r="A391" s="168" t="s">
        <v>1492</v>
      </c>
      <c r="B391" s="169" t="s">
        <v>1500</v>
      </c>
      <c r="C391" s="168" t="s">
        <v>13</v>
      </c>
      <c r="D391" s="168" t="s">
        <v>1501</v>
      </c>
      <c r="E391" s="371" t="s">
        <v>1498</v>
      </c>
      <c r="F391" s="371"/>
      <c r="G391" s="170" t="s">
        <v>1499</v>
      </c>
      <c r="H391" s="189">
        <v>0.36299999999999999</v>
      </c>
      <c r="I391" s="190">
        <v>21.78</v>
      </c>
      <c r="J391" s="190">
        <v>7.9</v>
      </c>
    </row>
    <row r="392" spans="1:10" ht="25.5">
      <c r="A392" s="174"/>
      <c r="B392" s="174"/>
      <c r="C392" s="174"/>
      <c r="D392" s="174"/>
      <c r="E392" s="174" t="s">
        <v>1512</v>
      </c>
      <c r="F392" s="175">
        <v>9.67</v>
      </c>
      <c r="G392" s="174" t="s">
        <v>1513</v>
      </c>
      <c r="H392" s="175">
        <v>0</v>
      </c>
      <c r="I392" s="174" t="s">
        <v>1514</v>
      </c>
      <c r="J392" s="175">
        <v>9.67</v>
      </c>
    </row>
    <row r="393" spans="1:10">
      <c r="A393" s="174"/>
      <c r="B393" s="174"/>
      <c r="C393" s="174"/>
      <c r="D393" s="174"/>
      <c r="E393" s="174" t="s">
        <v>1515</v>
      </c>
      <c r="F393" s="175">
        <v>3.92</v>
      </c>
      <c r="G393" s="174"/>
      <c r="H393" s="373" t="s">
        <v>1516</v>
      </c>
      <c r="I393" s="373"/>
      <c r="J393" s="175">
        <v>19.62</v>
      </c>
    </row>
    <row r="394" spans="1:10" ht="49.9" customHeight="1" thickBot="1">
      <c r="A394" s="176"/>
      <c r="B394" s="176"/>
      <c r="C394" s="176"/>
      <c r="D394" s="176"/>
      <c r="E394" s="176"/>
      <c r="F394" s="176"/>
      <c r="G394" s="176" t="s">
        <v>1517</v>
      </c>
      <c r="H394" s="193">
        <v>5</v>
      </c>
      <c r="I394" s="176" t="s">
        <v>1518</v>
      </c>
      <c r="J394" s="194">
        <v>98.1</v>
      </c>
    </row>
    <row r="395" spans="1:10" ht="1.1499999999999999" customHeight="1" thickTop="1">
      <c r="A395" s="177"/>
      <c r="B395" s="177"/>
      <c r="C395" s="177"/>
      <c r="D395" s="177"/>
      <c r="E395" s="177"/>
      <c r="F395" s="177"/>
      <c r="G395" s="177"/>
      <c r="H395" s="177"/>
      <c r="I395" s="177"/>
      <c r="J395" s="177"/>
    </row>
    <row r="396" spans="1:10" ht="18" customHeight="1">
      <c r="A396" s="178" t="s">
        <v>1733</v>
      </c>
      <c r="B396" s="179" t="s">
        <v>1480</v>
      </c>
      <c r="C396" s="178" t="s">
        <v>1481</v>
      </c>
      <c r="D396" s="178" t="s">
        <v>1482</v>
      </c>
      <c r="E396" s="374" t="s">
        <v>1483</v>
      </c>
      <c r="F396" s="374"/>
      <c r="G396" s="180" t="s">
        <v>1484</v>
      </c>
      <c r="H396" s="179" t="s">
        <v>1485</v>
      </c>
      <c r="I396" s="179" t="s">
        <v>1486</v>
      </c>
      <c r="J396" s="179" t="s">
        <v>1487</v>
      </c>
    </row>
    <row r="397" spans="1:10" ht="39" customHeight="1">
      <c r="A397" s="181" t="s">
        <v>1488</v>
      </c>
      <c r="B397" s="182" t="s">
        <v>1647</v>
      </c>
      <c r="C397" s="181" t="s">
        <v>13</v>
      </c>
      <c r="D397" s="181" t="s">
        <v>79</v>
      </c>
      <c r="E397" s="375" t="s">
        <v>1533</v>
      </c>
      <c r="F397" s="375"/>
      <c r="G397" s="183" t="s">
        <v>1491</v>
      </c>
      <c r="H397" s="195">
        <v>1</v>
      </c>
      <c r="I397" s="196">
        <v>47.8</v>
      </c>
      <c r="J397" s="196">
        <v>47.8</v>
      </c>
    </row>
    <row r="398" spans="1:10" ht="24" customHeight="1">
      <c r="A398" s="168" t="s">
        <v>1492</v>
      </c>
      <c r="B398" s="169" t="s">
        <v>1628</v>
      </c>
      <c r="C398" s="168" t="s">
        <v>13</v>
      </c>
      <c r="D398" s="168" t="s">
        <v>1629</v>
      </c>
      <c r="E398" s="371" t="s">
        <v>1498</v>
      </c>
      <c r="F398" s="371"/>
      <c r="G398" s="170" t="s">
        <v>1499</v>
      </c>
      <c r="H398" s="189">
        <v>0.33905000000000002</v>
      </c>
      <c r="I398" s="190">
        <v>27.26</v>
      </c>
      <c r="J398" s="190">
        <v>9.24</v>
      </c>
    </row>
    <row r="399" spans="1:10" ht="24" customHeight="1">
      <c r="A399" s="168" t="s">
        <v>1492</v>
      </c>
      <c r="B399" s="169" t="s">
        <v>1500</v>
      </c>
      <c r="C399" s="168" t="s">
        <v>13</v>
      </c>
      <c r="D399" s="168" t="s">
        <v>1501</v>
      </c>
      <c r="E399" s="371" t="s">
        <v>1498</v>
      </c>
      <c r="F399" s="371"/>
      <c r="G399" s="170" t="s">
        <v>1499</v>
      </c>
      <c r="H399" s="189">
        <v>0.12265</v>
      </c>
      <c r="I399" s="190">
        <v>21.78</v>
      </c>
      <c r="J399" s="190">
        <v>2.67</v>
      </c>
    </row>
    <row r="400" spans="1:10" ht="39" customHeight="1">
      <c r="A400" s="168" t="s">
        <v>1492</v>
      </c>
      <c r="B400" s="169" t="s">
        <v>1648</v>
      </c>
      <c r="C400" s="168" t="s">
        <v>13</v>
      </c>
      <c r="D400" s="168" t="s">
        <v>1649</v>
      </c>
      <c r="E400" s="371" t="s">
        <v>1533</v>
      </c>
      <c r="F400" s="371"/>
      <c r="G400" s="170" t="s">
        <v>1534</v>
      </c>
      <c r="H400" s="189">
        <v>6.9000000000000006E-2</v>
      </c>
      <c r="I400" s="190">
        <v>520.16999999999996</v>
      </c>
      <c r="J400" s="190">
        <v>35.89</v>
      </c>
    </row>
    <row r="401" spans="1:10" ht="25.5">
      <c r="A401" s="174"/>
      <c r="B401" s="174"/>
      <c r="C401" s="174"/>
      <c r="D401" s="174"/>
      <c r="E401" s="174" t="s">
        <v>1512</v>
      </c>
      <c r="F401" s="175">
        <v>11.85</v>
      </c>
      <c r="G401" s="174" t="s">
        <v>1513</v>
      </c>
      <c r="H401" s="175">
        <v>0</v>
      </c>
      <c r="I401" s="174" t="s">
        <v>1514</v>
      </c>
      <c r="J401" s="175">
        <v>11.85</v>
      </c>
    </row>
    <row r="402" spans="1:10">
      <c r="A402" s="174"/>
      <c r="B402" s="174"/>
      <c r="C402" s="174"/>
      <c r="D402" s="174"/>
      <c r="E402" s="174" t="s">
        <v>1515</v>
      </c>
      <c r="F402" s="175">
        <v>11.95</v>
      </c>
      <c r="G402" s="174"/>
      <c r="H402" s="373" t="s">
        <v>1516</v>
      </c>
      <c r="I402" s="373"/>
      <c r="J402" s="175">
        <v>59.75</v>
      </c>
    </row>
    <row r="403" spans="1:10" ht="49.9" customHeight="1" thickBot="1">
      <c r="A403" s="176"/>
      <c r="B403" s="176"/>
      <c r="C403" s="176"/>
      <c r="D403" s="176"/>
      <c r="E403" s="176"/>
      <c r="F403" s="176"/>
      <c r="G403" s="176" t="s">
        <v>1517</v>
      </c>
      <c r="H403" s="193">
        <v>4.84</v>
      </c>
      <c r="I403" s="176" t="s">
        <v>1518</v>
      </c>
      <c r="J403" s="194">
        <v>289.19</v>
      </c>
    </row>
    <row r="404" spans="1:10" ht="1.1499999999999999" customHeight="1" thickTop="1">
      <c r="A404" s="177"/>
      <c r="B404" s="177"/>
      <c r="C404" s="177"/>
      <c r="D404" s="177"/>
      <c r="E404" s="177"/>
      <c r="F404" s="177"/>
      <c r="G404" s="177"/>
      <c r="H404" s="177"/>
      <c r="I404" s="177"/>
      <c r="J404" s="177"/>
    </row>
    <row r="405" spans="1:10" ht="18" customHeight="1">
      <c r="A405" s="178" t="s">
        <v>1734</v>
      </c>
      <c r="B405" s="179" t="s">
        <v>1480</v>
      </c>
      <c r="C405" s="178" t="s">
        <v>1481</v>
      </c>
      <c r="D405" s="178" t="s">
        <v>1482</v>
      </c>
      <c r="E405" s="374" t="s">
        <v>1483</v>
      </c>
      <c r="F405" s="374"/>
      <c r="G405" s="180" t="s">
        <v>1484</v>
      </c>
      <c r="H405" s="179" t="s">
        <v>1485</v>
      </c>
      <c r="I405" s="179" t="s">
        <v>1486</v>
      </c>
      <c r="J405" s="179" t="s">
        <v>1487</v>
      </c>
    </row>
    <row r="406" spans="1:10" ht="39" customHeight="1">
      <c r="A406" s="181" t="s">
        <v>1488</v>
      </c>
      <c r="B406" s="182" t="s">
        <v>1735</v>
      </c>
      <c r="C406" s="181" t="s">
        <v>13</v>
      </c>
      <c r="D406" s="181" t="s">
        <v>129</v>
      </c>
      <c r="E406" s="375" t="s">
        <v>1533</v>
      </c>
      <c r="F406" s="375"/>
      <c r="G406" s="183" t="s">
        <v>1491</v>
      </c>
      <c r="H406" s="195">
        <v>1</v>
      </c>
      <c r="I406" s="196">
        <v>132.07</v>
      </c>
      <c r="J406" s="196">
        <v>132.07</v>
      </c>
    </row>
    <row r="407" spans="1:10" ht="25.9" customHeight="1">
      <c r="A407" s="168" t="s">
        <v>1492</v>
      </c>
      <c r="B407" s="169" t="s">
        <v>1522</v>
      </c>
      <c r="C407" s="168" t="s">
        <v>13</v>
      </c>
      <c r="D407" s="168" t="s">
        <v>1523</v>
      </c>
      <c r="E407" s="371" t="s">
        <v>1498</v>
      </c>
      <c r="F407" s="371"/>
      <c r="G407" s="170" t="s">
        <v>1499</v>
      </c>
      <c r="H407" s="189">
        <v>0.88200000000000001</v>
      </c>
      <c r="I407" s="190">
        <v>22.16</v>
      </c>
      <c r="J407" s="190">
        <v>19.54</v>
      </c>
    </row>
    <row r="408" spans="1:10" ht="24" customHeight="1">
      <c r="A408" s="168" t="s">
        <v>1492</v>
      </c>
      <c r="B408" s="169" t="s">
        <v>1496</v>
      </c>
      <c r="C408" s="168" t="s">
        <v>13</v>
      </c>
      <c r="D408" s="168" t="s">
        <v>1497</v>
      </c>
      <c r="E408" s="371" t="s">
        <v>1498</v>
      </c>
      <c r="F408" s="371"/>
      <c r="G408" s="170" t="s">
        <v>1499</v>
      </c>
      <c r="H408" s="189">
        <v>2.1419999999999999</v>
      </c>
      <c r="I408" s="190">
        <v>26.91</v>
      </c>
      <c r="J408" s="190">
        <v>57.64</v>
      </c>
    </row>
    <row r="409" spans="1:10" ht="39" customHeight="1">
      <c r="A409" s="168" t="s">
        <v>1492</v>
      </c>
      <c r="B409" s="169" t="s">
        <v>1524</v>
      </c>
      <c r="C409" s="168" t="s">
        <v>13</v>
      </c>
      <c r="D409" s="168" t="s">
        <v>1525</v>
      </c>
      <c r="E409" s="371" t="s">
        <v>1526</v>
      </c>
      <c r="F409" s="371"/>
      <c r="G409" s="170" t="s">
        <v>1527</v>
      </c>
      <c r="H409" s="189">
        <v>2.4E-2</v>
      </c>
      <c r="I409" s="190">
        <v>29.01</v>
      </c>
      <c r="J409" s="190">
        <v>0.69</v>
      </c>
    </row>
    <row r="410" spans="1:10" ht="39" customHeight="1">
      <c r="A410" s="168" t="s">
        <v>1492</v>
      </c>
      <c r="B410" s="169" t="s">
        <v>1528</v>
      </c>
      <c r="C410" s="168" t="s">
        <v>13</v>
      </c>
      <c r="D410" s="168" t="s">
        <v>1529</v>
      </c>
      <c r="E410" s="371" t="s">
        <v>1526</v>
      </c>
      <c r="F410" s="371"/>
      <c r="G410" s="170" t="s">
        <v>1530</v>
      </c>
      <c r="H410" s="189">
        <v>9.8000000000000004E-2</v>
      </c>
      <c r="I410" s="190">
        <v>27.35</v>
      </c>
      <c r="J410" s="190">
        <v>2.68</v>
      </c>
    </row>
    <row r="411" spans="1:10" ht="39" customHeight="1">
      <c r="A411" s="171" t="s">
        <v>1502</v>
      </c>
      <c r="B411" s="172" t="s">
        <v>1736</v>
      </c>
      <c r="C411" s="171" t="s">
        <v>13</v>
      </c>
      <c r="D411" s="171" t="s">
        <v>1737</v>
      </c>
      <c r="E411" s="372" t="s">
        <v>1505</v>
      </c>
      <c r="F411" s="372"/>
      <c r="G411" s="173" t="s">
        <v>1491</v>
      </c>
      <c r="H411" s="191">
        <v>0.33400000000000002</v>
      </c>
      <c r="I411" s="192">
        <v>52.14</v>
      </c>
      <c r="J411" s="192">
        <v>17.41</v>
      </c>
    </row>
    <row r="412" spans="1:10" ht="25.9" customHeight="1">
      <c r="A412" s="171" t="s">
        <v>1502</v>
      </c>
      <c r="B412" s="172" t="s">
        <v>1652</v>
      </c>
      <c r="C412" s="171" t="s">
        <v>13</v>
      </c>
      <c r="D412" s="171" t="s">
        <v>1653</v>
      </c>
      <c r="E412" s="372" t="s">
        <v>1505</v>
      </c>
      <c r="F412" s="372"/>
      <c r="G412" s="173" t="s">
        <v>1599</v>
      </c>
      <c r="H412" s="191">
        <v>9.5499999999999995E-3</v>
      </c>
      <c r="I412" s="192">
        <v>8.34</v>
      </c>
      <c r="J412" s="192">
        <v>7.0000000000000007E-2</v>
      </c>
    </row>
    <row r="413" spans="1:10" ht="25.9" customHeight="1">
      <c r="A413" s="171" t="s">
        <v>1502</v>
      </c>
      <c r="B413" s="172" t="s">
        <v>1535</v>
      </c>
      <c r="C413" s="171" t="s">
        <v>13</v>
      </c>
      <c r="D413" s="171" t="s">
        <v>1536</v>
      </c>
      <c r="E413" s="372" t="s">
        <v>1505</v>
      </c>
      <c r="F413" s="372"/>
      <c r="G413" s="173" t="s">
        <v>29</v>
      </c>
      <c r="H413" s="191">
        <v>1.5549999999999999</v>
      </c>
      <c r="I413" s="192">
        <v>10.220000000000001</v>
      </c>
      <c r="J413" s="192">
        <v>15.89</v>
      </c>
    </row>
    <row r="414" spans="1:10" ht="25.9" customHeight="1">
      <c r="A414" s="171" t="s">
        <v>1502</v>
      </c>
      <c r="B414" s="172" t="s">
        <v>1654</v>
      </c>
      <c r="C414" s="171" t="s">
        <v>13</v>
      </c>
      <c r="D414" s="171" t="s">
        <v>1655</v>
      </c>
      <c r="E414" s="372" t="s">
        <v>1505</v>
      </c>
      <c r="F414" s="372"/>
      <c r="G414" s="173" t="s">
        <v>29</v>
      </c>
      <c r="H414" s="191">
        <v>1.796</v>
      </c>
      <c r="I414" s="192">
        <v>3.57</v>
      </c>
      <c r="J414" s="192">
        <v>6.41</v>
      </c>
    </row>
    <row r="415" spans="1:10" ht="25.9" customHeight="1">
      <c r="A415" s="171" t="s">
        <v>1502</v>
      </c>
      <c r="B415" s="172" t="s">
        <v>1738</v>
      </c>
      <c r="C415" s="171" t="s">
        <v>13</v>
      </c>
      <c r="D415" s="171" t="s">
        <v>1739</v>
      </c>
      <c r="E415" s="372" t="s">
        <v>1505</v>
      </c>
      <c r="F415" s="372"/>
      <c r="G415" s="173" t="s">
        <v>86</v>
      </c>
      <c r="H415" s="191">
        <v>3.4000000000000002E-2</v>
      </c>
      <c r="I415" s="192">
        <v>18.36</v>
      </c>
      <c r="J415" s="192">
        <v>0.62</v>
      </c>
    </row>
    <row r="416" spans="1:10" ht="25.9" customHeight="1">
      <c r="A416" s="171" t="s">
        <v>1502</v>
      </c>
      <c r="B416" s="172" t="s">
        <v>1658</v>
      </c>
      <c r="C416" s="171" t="s">
        <v>13</v>
      </c>
      <c r="D416" s="171" t="s">
        <v>1659</v>
      </c>
      <c r="E416" s="372" t="s">
        <v>1505</v>
      </c>
      <c r="F416" s="372"/>
      <c r="G416" s="173" t="s">
        <v>29</v>
      </c>
      <c r="H416" s="191">
        <v>0.6</v>
      </c>
      <c r="I416" s="192">
        <v>16.940000000000001</v>
      </c>
      <c r="J416" s="192">
        <v>10.16</v>
      </c>
    </row>
    <row r="417" spans="1:10" ht="25.9" customHeight="1">
      <c r="A417" s="171" t="s">
        <v>1502</v>
      </c>
      <c r="B417" s="172" t="s">
        <v>1740</v>
      </c>
      <c r="C417" s="171" t="s">
        <v>13</v>
      </c>
      <c r="D417" s="171" t="s">
        <v>1741</v>
      </c>
      <c r="E417" s="372" t="s">
        <v>1505</v>
      </c>
      <c r="F417" s="372"/>
      <c r="G417" s="173" t="s">
        <v>86</v>
      </c>
      <c r="H417" s="191">
        <v>1.2999999999999999E-2</v>
      </c>
      <c r="I417" s="192">
        <v>19.95</v>
      </c>
      <c r="J417" s="192">
        <v>0.25</v>
      </c>
    </row>
    <row r="418" spans="1:10" ht="25.9" customHeight="1">
      <c r="A418" s="171" t="s">
        <v>1502</v>
      </c>
      <c r="B418" s="172" t="s">
        <v>1660</v>
      </c>
      <c r="C418" s="171" t="s">
        <v>13</v>
      </c>
      <c r="D418" s="171" t="s">
        <v>1661</v>
      </c>
      <c r="E418" s="372" t="s">
        <v>1505</v>
      </c>
      <c r="F418" s="372"/>
      <c r="G418" s="173" t="s">
        <v>86</v>
      </c>
      <c r="H418" s="191">
        <v>3.2000000000000001E-2</v>
      </c>
      <c r="I418" s="192">
        <v>22.23</v>
      </c>
      <c r="J418" s="192">
        <v>0.71</v>
      </c>
    </row>
    <row r="419" spans="1:10" ht="25.5">
      <c r="A419" s="174"/>
      <c r="B419" s="174"/>
      <c r="C419" s="174"/>
      <c r="D419" s="174"/>
      <c r="E419" s="174" t="s">
        <v>1512</v>
      </c>
      <c r="F419" s="175">
        <v>56.17</v>
      </c>
      <c r="G419" s="174" t="s">
        <v>1513</v>
      </c>
      <c r="H419" s="175">
        <v>0</v>
      </c>
      <c r="I419" s="174" t="s">
        <v>1514</v>
      </c>
      <c r="J419" s="175">
        <v>56.17</v>
      </c>
    </row>
    <row r="420" spans="1:10">
      <c r="A420" s="174"/>
      <c r="B420" s="174"/>
      <c r="C420" s="174"/>
      <c r="D420" s="174"/>
      <c r="E420" s="174" t="s">
        <v>1515</v>
      </c>
      <c r="F420" s="175">
        <v>33.01</v>
      </c>
      <c r="G420" s="174"/>
      <c r="H420" s="373" t="s">
        <v>1516</v>
      </c>
      <c r="I420" s="373"/>
      <c r="J420" s="175">
        <v>165.08</v>
      </c>
    </row>
    <row r="421" spans="1:10" ht="49.9" customHeight="1" thickBot="1">
      <c r="A421" s="176"/>
      <c r="B421" s="176"/>
      <c r="C421" s="176"/>
      <c r="D421" s="176"/>
      <c r="E421" s="176"/>
      <c r="F421" s="176"/>
      <c r="G421" s="176" t="s">
        <v>1517</v>
      </c>
      <c r="H421" s="193">
        <v>4.4000000000000004</v>
      </c>
      <c r="I421" s="176" t="s">
        <v>1518</v>
      </c>
      <c r="J421" s="194">
        <v>726.35</v>
      </c>
    </row>
    <row r="422" spans="1:10" ht="1.1499999999999999" customHeight="1" thickTop="1">
      <c r="A422" s="177"/>
      <c r="B422" s="177"/>
      <c r="C422" s="177"/>
      <c r="D422" s="177"/>
      <c r="E422" s="177"/>
      <c r="F422" s="177"/>
      <c r="G422" s="177"/>
      <c r="H422" s="177"/>
      <c r="I422" s="177"/>
      <c r="J422" s="177"/>
    </row>
    <row r="423" spans="1:10" ht="18" customHeight="1">
      <c r="A423" s="178" t="s">
        <v>1742</v>
      </c>
      <c r="B423" s="179" t="s">
        <v>1480</v>
      </c>
      <c r="C423" s="178" t="s">
        <v>1481</v>
      </c>
      <c r="D423" s="178" t="s">
        <v>1482</v>
      </c>
      <c r="E423" s="374" t="s">
        <v>1483</v>
      </c>
      <c r="F423" s="374"/>
      <c r="G423" s="180" t="s">
        <v>1484</v>
      </c>
      <c r="H423" s="179" t="s">
        <v>1485</v>
      </c>
      <c r="I423" s="179" t="s">
        <v>1486</v>
      </c>
      <c r="J423" s="179" t="s">
        <v>1487</v>
      </c>
    </row>
    <row r="424" spans="1:10" ht="25.9" customHeight="1">
      <c r="A424" s="181" t="s">
        <v>1488</v>
      </c>
      <c r="B424" s="182" t="s">
        <v>1743</v>
      </c>
      <c r="C424" s="181" t="s">
        <v>13</v>
      </c>
      <c r="D424" s="181" t="s">
        <v>132</v>
      </c>
      <c r="E424" s="375" t="s">
        <v>1533</v>
      </c>
      <c r="F424" s="375"/>
      <c r="G424" s="183" t="s">
        <v>86</v>
      </c>
      <c r="H424" s="195">
        <v>1</v>
      </c>
      <c r="I424" s="196">
        <v>13.71</v>
      </c>
      <c r="J424" s="196">
        <v>13.71</v>
      </c>
    </row>
    <row r="425" spans="1:10" ht="24" customHeight="1">
      <c r="A425" s="168" t="s">
        <v>1492</v>
      </c>
      <c r="B425" s="169" t="s">
        <v>1664</v>
      </c>
      <c r="C425" s="168" t="s">
        <v>13</v>
      </c>
      <c r="D425" s="168" t="s">
        <v>1665</v>
      </c>
      <c r="E425" s="371" t="s">
        <v>1498</v>
      </c>
      <c r="F425" s="371"/>
      <c r="G425" s="170" t="s">
        <v>1499</v>
      </c>
      <c r="H425" s="189">
        <v>4.3999999999999997E-2</v>
      </c>
      <c r="I425" s="190">
        <v>22.24</v>
      </c>
      <c r="J425" s="190">
        <v>0.97</v>
      </c>
    </row>
    <row r="426" spans="1:10" ht="24" customHeight="1">
      <c r="A426" s="168" t="s">
        <v>1492</v>
      </c>
      <c r="B426" s="169" t="s">
        <v>1666</v>
      </c>
      <c r="C426" s="168" t="s">
        <v>13</v>
      </c>
      <c r="D426" s="168" t="s">
        <v>1667</v>
      </c>
      <c r="E426" s="371" t="s">
        <v>1498</v>
      </c>
      <c r="F426" s="371"/>
      <c r="G426" s="170" t="s">
        <v>1499</v>
      </c>
      <c r="H426" s="189">
        <v>0.11600000000000001</v>
      </c>
      <c r="I426" s="190">
        <v>27.05</v>
      </c>
      <c r="J426" s="190">
        <v>3.13</v>
      </c>
    </row>
    <row r="427" spans="1:10" ht="25.9" customHeight="1">
      <c r="A427" s="168" t="s">
        <v>1492</v>
      </c>
      <c r="B427" s="169" t="s">
        <v>1680</v>
      </c>
      <c r="C427" s="168" t="s">
        <v>13</v>
      </c>
      <c r="D427" s="168" t="s">
        <v>1681</v>
      </c>
      <c r="E427" s="371" t="s">
        <v>1533</v>
      </c>
      <c r="F427" s="371"/>
      <c r="G427" s="170" t="s">
        <v>86</v>
      </c>
      <c r="H427" s="189">
        <v>1</v>
      </c>
      <c r="I427" s="190">
        <v>8.8000000000000007</v>
      </c>
      <c r="J427" s="190">
        <v>8.8000000000000007</v>
      </c>
    </row>
    <row r="428" spans="1:10" ht="39" customHeight="1">
      <c r="A428" s="171" t="s">
        <v>1502</v>
      </c>
      <c r="B428" s="172" t="s">
        <v>1670</v>
      </c>
      <c r="C428" s="171" t="s">
        <v>13</v>
      </c>
      <c r="D428" s="171" t="s">
        <v>1671</v>
      </c>
      <c r="E428" s="372" t="s">
        <v>1505</v>
      </c>
      <c r="F428" s="372"/>
      <c r="G428" s="173" t="s">
        <v>21</v>
      </c>
      <c r="H428" s="191">
        <v>0.48</v>
      </c>
      <c r="I428" s="192">
        <v>0.22</v>
      </c>
      <c r="J428" s="192">
        <v>0.1</v>
      </c>
    </row>
    <row r="429" spans="1:10" ht="25.9" customHeight="1">
      <c r="A429" s="171" t="s">
        <v>1502</v>
      </c>
      <c r="B429" s="172" t="s">
        <v>1672</v>
      </c>
      <c r="C429" s="171" t="s">
        <v>13</v>
      </c>
      <c r="D429" s="171" t="s">
        <v>1673</v>
      </c>
      <c r="E429" s="372" t="s">
        <v>1505</v>
      </c>
      <c r="F429" s="372"/>
      <c r="G429" s="173" t="s">
        <v>86</v>
      </c>
      <c r="H429" s="191">
        <v>2.5000000000000001E-2</v>
      </c>
      <c r="I429" s="192">
        <v>28.75</v>
      </c>
      <c r="J429" s="192">
        <v>0.71</v>
      </c>
    </row>
    <row r="430" spans="1:10" ht="25.5">
      <c r="A430" s="174"/>
      <c r="B430" s="174"/>
      <c r="C430" s="174"/>
      <c r="D430" s="174"/>
      <c r="E430" s="174" t="s">
        <v>1512</v>
      </c>
      <c r="F430" s="175">
        <v>3.03</v>
      </c>
      <c r="G430" s="174" t="s">
        <v>1513</v>
      </c>
      <c r="H430" s="175">
        <v>0</v>
      </c>
      <c r="I430" s="174" t="s">
        <v>1514</v>
      </c>
      <c r="J430" s="175">
        <v>3.03</v>
      </c>
    </row>
    <row r="431" spans="1:10">
      <c r="A431" s="174"/>
      <c r="B431" s="174"/>
      <c r="C431" s="174"/>
      <c r="D431" s="174"/>
      <c r="E431" s="174" t="s">
        <v>1515</v>
      </c>
      <c r="F431" s="175">
        <v>3.42</v>
      </c>
      <c r="G431" s="174"/>
      <c r="H431" s="373" t="s">
        <v>1516</v>
      </c>
      <c r="I431" s="373"/>
      <c r="J431" s="175">
        <v>17.13</v>
      </c>
    </row>
    <row r="432" spans="1:10" ht="49.9" customHeight="1" thickBot="1">
      <c r="A432" s="176"/>
      <c r="B432" s="176"/>
      <c r="C432" s="176"/>
      <c r="D432" s="176"/>
      <c r="E432" s="176"/>
      <c r="F432" s="176"/>
      <c r="G432" s="176" t="s">
        <v>1517</v>
      </c>
      <c r="H432" s="193">
        <v>116.61</v>
      </c>
      <c r="I432" s="176" t="s">
        <v>1518</v>
      </c>
      <c r="J432" s="194">
        <v>1997.52</v>
      </c>
    </row>
    <row r="433" spans="1:10" ht="1.1499999999999999" customHeight="1" thickTop="1">
      <c r="A433" s="177"/>
      <c r="B433" s="177"/>
      <c r="C433" s="177"/>
      <c r="D433" s="177"/>
      <c r="E433" s="177"/>
      <c r="F433" s="177"/>
      <c r="G433" s="177"/>
      <c r="H433" s="177"/>
      <c r="I433" s="177"/>
      <c r="J433" s="177"/>
    </row>
    <row r="434" spans="1:10" ht="18" customHeight="1">
      <c r="A434" s="178" t="s">
        <v>1744</v>
      </c>
      <c r="B434" s="179" t="s">
        <v>1480</v>
      </c>
      <c r="C434" s="178" t="s">
        <v>1481</v>
      </c>
      <c r="D434" s="178" t="s">
        <v>1482</v>
      </c>
      <c r="E434" s="374" t="s">
        <v>1483</v>
      </c>
      <c r="F434" s="374"/>
      <c r="G434" s="180" t="s">
        <v>1484</v>
      </c>
      <c r="H434" s="179" t="s">
        <v>1485</v>
      </c>
      <c r="I434" s="179" t="s">
        <v>1486</v>
      </c>
      <c r="J434" s="179" t="s">
        <v>1487</v>
      </c>
    </row>
    <row r="435" spans="1:10" ht="39" customHeight="1">
      <c r="A435" s="181" t="s">
        <v>1488</v>
      </c>
      <c r="B435" s="182" t="s">
        <v>1683</v>
      </c>
      <c r="C435" s="181" t="s">
        <v>13</v>
      </c>
      <c r="D435" s="181" t="s">
        <v>95</v>
      </c>
      <c r="E435" s="375" t="s">
        <v>1533</v>
      </c>
      <c r="F435" s="375"/>
      <c r="G435" s="183" t="s">
        <v>86</v>
      </c>
      <c r="H435" s="195">
        <v>1</v>
      </c>
      <c r="I435" s="196">
        <v>10.58</v>
      </c>
      <c r="J435" s="196">
        <v>10.58</v>
      </c>
    </row>
    <row r="436" spans="1:10" ht="24" customHeight="1">
      <c r="A436" s="168" t="s">
        <v>1492</v>
      </c>
      <c r="B436" s="169" t="s">
        <v>1664</v>
      </c>
      <c r="C436" s="168" t="s">
        <v>13</v>
      </c>
      <c r="D436" s="168" t="s">
        <v>1665</v>
      </c>
      <c r="E436" s="371" t="s">
        <v>1498</v>
      </c>
      <c r="F436" s="371"/>
      <c r="G436" s="170" t="s">
        <v>1499</v>
      </c>
      <c r="H436" s="189">
        <v>2.5000000000000001E-2</v>
      </c>
      <c r="I436" s="190">
        <v>22.24</v>
      </c>
      <c r="J436" s="190">
        <v>0.55000000000000004</v>
      </c>
    </row>
    <row r="437" spans="1:10" ht="24" customHeight="1">
      <c r="A437" s="168" t="s">
        <v>1492</v>
      </c>
      <c r="B437" s="169" t="s">
        <v>1666</v>
      </c>
      <c r="C437" s="168" t="s">
        <v>13</v>
      </c>
      <c r="D437" s="168" t="s">
        <v>1667</v>
      </c>
      <c r="E437" s="371" t="s">
        <v>1498</v>
      </c>
      <c r="F437" s="371"/>
      <c r="G437" s="170" t="s">
        <v>1499</v>
      </c>
      <c r="H437" s="189">
        <v>6.4000000000000001E-2</v>
      </c>
      <c r="I437" s="190">
        <v>27.05</v>
      </c>
      <c r="J437" s="190">
        <v>1.73</v>
      </c>
    </row>
    <row r="438" spans="1:10" ht="25.9" customHeight="1">
      <c r="A438" s="168" t="s">
        <v>1492</v>
      </c>
      <c r="B438" s="169" t="s">
        <v>1684</v>
      </c>
      <c r="C438" s="168" t="s">
        <v>13</v>
      </c>
      <c r="D438" s="168" t="s">
        <v>1685</v>
      </c>
      <c r="E438" s="371" t="s">
        <v>1533</v>
      </c>
      <c r="F438" s="371"/>
      <c r="G438" s="170" t="s">
        <v>86</v>
      </c>
      <c r="H438" s="189">
        <v>1</v>
      </c>
      <c r="I438" s="190">
        <v>7.53</v>
      </c>
      <c r="J438" s="190">
        <v>7.53</v>
      </c>
    </row>
    <row r="439" spans="1:10" ht="39" customHeight="1">
      <c r="A439" s="171" t="s">
        <v>1502</v>
      </c>
      <c r="B439" s="172" t="s">
        <v>1670</v>
      </c>
      <c r="C439" s="171" t="s">
        <v>13</v>
      </c>
      <c r="D439" s="171" t="s">
        <v>1671</v>
      </c>
      <c r="E439" s="372" t="s">
        <v>1505</v>
      </c>
      <c r="F439" s="372"/>
      <c r="G439" s="173" t="s">
        <v>21</v>
      </c>
      <c r="H439" s="191">
        <v>0.317</v>
      </c>
      <c r="I439" s="192">
        <v>0.22</v>
      </c>
      <c r="J439" s="192">
        <v>0.06</v>
      </c>
    </row>
    <row r="440" spans="1:10" ht="25.9" customHeight="1">
      <c r="A440" s="171" t="s">
        <v>1502</v>
      </c>
      <c r="B440" s="172" t="s">
        <v>1672</v>
      </c>
      <c r="C440" s="171" t="s">
        <v>13</v>
      </c>
      <c r="D440" s="171" t="s">
        <v>1673</v>
      </c>
      <c r="E440" s="372" t="s">
        <v>1505</v>
      </c>
      <c r="F440" s="372"/>
      <c r="G440" s="173" t="s">
        <v>86</v>
      </c>
      <c r="H440" s="191">
        <v>2.5000000000000001E-2</v>
      </c>
      <c r="I440" s="192">
        <v>28.75</v>
      </c>
      <c r="J440" s="192">
        <v>0.71</v>
      </c>
    </row>
    <row r="441" spans="1:10" ht="25.5">
      <c r="A441" s="174"/>
      <c r="B441" s="174"/>
      <c r="C441" s="174"/>
      <c r="D441" s="174"/>
      <c r="E441" s="174" t="s">
        <v>1512</v>
      </c>
      <c r="F441" s="175">
        <v>1.67</v>
      </c>
      <c r="G441" s="174" t="s">
        <v>1513</v>
      </c>
      <c r="H441" s="175">
        <v>0</v>
      </c>
      <c r="I441" s="174" t="s">
        <v>1514</v>
      </c>
      <c r="J441" s="175">
        <v>1.67</v>
      </c>
    </row>
    <row r="442" spans="1:10">
      <c r="A442" s="174"/>
      <c r="B442" s="174"/>
      <c r="C442" s="174"/>
      <c r="D442" s="174"/>
      <c r="E442" s="174" t="s">
        <v>1515</v>
      </c>
      <c r="F442" s="175">
        <v>2.64</v>
      </c>
      <c r="G442" s="174"/>
      <c r="H442" s="373" t="s">
        <v>1516</v>
      </c>
      <c r="I442" s="373"/>
      <c r="J442" s="175">
        <v>13.22</v>
      </c>
    </row>
    <row r="443" spans="1:10" ht="49.9" customHeight="1" thickBot="1">
      <c r="A443" s="176"/>
      <c r="B443" s="176"/>
      <c r="C443" s="176"/>
      <c r="D443" s="176"/>
      <c r="E443" s="176"/>
      <c r="F443" s="176"/>
      <c r="G443" s="176" t="s">
        <v>1517</v>
      </c>
      <c r="H443" s="193">
        <v>83.78</v>
      </c>
      <c r="I443" s="176" t="s">
        <v>1518</v>
      </c>
      <c r="J443" s="194">
        <v>1107.57</v>
      </c>
    </row>
    <row r="444" spans="1:10" ht="1.1499999999999999" customHeight="1" thickTop="1">
      <c r="A444" s="177"/>
      <c r="B444" s="177"/>
      <c r="C444" s="177"/>
      <c r="D444" s="177"/>
      <c r="E444" s="177"/>
      <c r="F444" s="177"/>
      <c r="G444" s="177"/>
      <c r="H444" s="177"/>
      <c r="I444" s="177"/>
      <c r="J444" s="177"/>
    </row>
    <row r="445" spans="1:10" ht="18" customHeight="1">
      <c r="A445" s="178" t="s">
        <v>1745</v>
      </c>
      <c r="B445" s="179" t="s">
        <v>1480</v>
      </c>
      <c r="C445" s="178" t="s">
        <v>1481</v>
      </c>
      <c r="D445" s="178" t="s">
        <v>1482</v>
      </c>
      <c r="E445" s="374" t="s">
        <v>1483</v>
      </c>
      <c r="F445" s="374"/>
      <c r="G445" s="180" t="s">
        <v>1484</v>
      </c>
      <c r="H445" s="179" t="s">
        <v>1485</v>
      </c>
      <c r="I445" s="179" t="s">
        <v>1486</v>
      </c>
      <c r="J445" s="179" t="s">
        <v>1487</v>
      </c>
    </row>
    <row r="446" spans="1:10" ht="25.9" customHeight="1">
      <c r="A446" s="181" t="s">
        <v>1488</v>
      </c>
      <c r="B446" s="182" t="s">
        <v>1746</v>
      </c>
      <c r="C446" s="181" t="s">
        <v>13</v>
      </c>
      <c r="D446" s="181" t="s">
        <v>136</v>
      </c>
      <c r="E446" s="375" t="s">
        <v>1533</v>
      </c>
      <c r="F446" s="375"/>
      <c r="G446" s="183" t="s">
        <v>86</v>
      </c>
      <c r="H446" s="195">
        <v>1</v>
      </c>
      <c r="I446" s="196">
        <v>9.93</v>
      </c>
      <c r="J446" s="196">
        <v>9.93</v>
      </c>
    </row>
    <row r="447" spans="1:10" ht="24" customHeight="1">
      <c r="A447" s="168" t="s">
        <v>1492</v>
      </c>
      <c r="B447" s="169" t="s">
        <v>1664</v>
      </c>
      <c r="C447" s="168" t="s">
        <v>13</v>
      </c>
      <c r="D447" s="168" t="s">
        <v>1665</v>
      </c>
      <c r="E447" s="371" t="s">
        <v>1498</v>
      </c>
      <c r="F447" s="371"/>
      <c r="G447" s="170" t="s">
        <v>1499</v>
      </c>
      <c r="H447" s="189">
        <v>5.0000000000000001E-3</v>
      </c>
      <c r="I447" s="190">
        <v>22.24</v>
      </c>
      <c r="J447" s="190">
        <v>0.11</v>
      </c>
    </row>
    <row r="448" spans="1:10" ht="24" customHeight="1">
      <c r="A448" s="168" t="s">
        <v>1492</v>
      </c>
      <c r="B448" s="169" t="s">
        <v>1666</v>
      </c>
      <c r="C448" s="168" t="s">
        <v>13</v>
      </c>
      <c r="D448" s="168" t="s">
        <v>1667</v>
      </c>
      <c r="E448" s="371" t="s">
        <v>1498</v>
      </c>
      <c r="F448" s="371"/>
      <c r="G448" s="170" t="s">
        <v>1499</v>
      </c>
      <c r="H448" s="189">
        <v>1.2E-2</v>
      </c>
      <c r="I448" s="190">
        <v>27.05</v>
      </c>
      <c r="J448" s="190">
        <v>0.32</v>
      </c>
    </row>
    <row r="449" spans="1:10" ht="25.9" customHeight="1">
      <c r="A449" s="168" t="s">
        <v>1492</v>
      </c>
      <c r="B449" s="169" t="s">
        <v>1747</v>
      </c>
      <c r="C449" s="168" t="s">
        <v>13</v>
      </c>
      <c r="D449" s="168" t="s">
        <v>1748</v>
      </c>
      <c r="E449" s="371" t="s">
        <v>1533</v>
      </c>
      <c r="F449" s="371"/>
      <c r="G449" s="170" t="s">
        <v>86</v>
      </c>
      <c r="H449" s="189">
        <v>1</v>
      </c>
      <c r="I449" s="190">
        <v>8.7799999999999994</v>
      </c>
      <c r="J449" s="190">
        <v>8.7799999999999994</v>
      </c>
    </row>
    <row r="450" spans="1:10" ht="39" customHeight="1">
      <c r="A450" s="171" t="s">
        <v>1502</v>
      </c>
      <c r="B450" s="172" t="s">
        <v>1670</v>
      </c>
      <c r="C450" s="171" t="s">
        <v>13</v>
      </c>
      <c r="D450" s="171" t="s">
        <v>1671</v>
      </c>
      <c r="E450" s="372" t="s">
        <v>1505</v>
      </c>
      <c r="F450" s="372"/>
      <c r="G450" s="173" t="s">
        <v>21</v>
      </c>
      <c r="H450" s="191">
        <v>0.05</v>
      </c>
      <c r="I450" s="192">
        <v>0.22</v>
      </c>
      <c r="J450" s="192">
        <v>0.01</v>
      </c>
    </row>
    <row r="451" spans="1:10" ht="25.9" customHeight="1">
      <c r="A451" s="171" t="s">
        <v>1502</v>
      </c>
      <c r="B451" s="172" t="s">
        <v>1672</v>
      </c>
      <c r="C451" s="171" t="s">
        <v>13</v>
      </c>
      <c r="D451" s="171" t="s">
        <v>1673</v>
      </c>
      <c r="E451" s="372" t="s">
        <v>1505</v>
      </c>
      <c r="F451" s="372"/>
      <c r="G451" s="173" t="s">
        <v>86</v>
      </c>
      <c r="H451" s="191">
        <v>2.5000000000000001E-2</v>
      </c>
      <c r="I451" s="192">
        <v>28.75</v>
      </c>
      <c r="J451" s="192">
        <v>0.71</v>
      </c>
    </row>
    <row r="452" spans="1:10" ht="25.5">
      <c r="A452" s="174"/>
      <c r="B452" s="174"/>
      <c r="C452" s="174"/>
      <c r="D452" s="174"/>
      <c r="E452" s="174" t="s">
        <v>1512</v>
      </c>
      <c r="F452" s="175">
        <v>0.31</v>
      </c>
      <c r="G452" s="174" t="s">
        <v>1513</v>
      </c>
      <c r="H452" s="175">
        <v>0</v>
      </c>
      <c r="I452" s="174" t="s">
        <v>1514</v>
      </c>
      <c r="J452" s="175">
        <v>0.31</v>
      </c>
    </row>
    <row r="453" spans="1:10">
      <c r="A453" s="174"/>
      <c r="B453" s="174"/>
      <c r="C453" s="174"/>
      <c r="D453" s="174"/>
      <c r="E453" s="174" t="s">
        <v>1515</v>
      </c>
      <c r="F453" s="175">
        <v>2.48</v>
      </c>
      <c r="G453" s="174"/>
      <c r="H453" s="373" t="s">
        <v>1516</v>
      </c>
      <c r="I453" s="373"/>
      <c r="J453" s="175">
        <v>12.41</v>
      </c>
    </row>
    <row r="454" spans="1:10" ht="49.9" customHeight="1" thickBot="1">
      <c r="A454" s="176"/>
      <c r="B454" s="176"/>
      <c r="C454" s="176"/>
      <c r="D454" s="176"/>
      <c r="E454" s="176"/>
      <c r="F454" s="176"/>
      <c r="G454" s="176" t="s">
        <v>1517</v>
      </c>
      <c r="H454" s="193">
        <v>13.87</v>
      </c>
      <c r="I454" s="176" t="s">
        <v>1518</v>
      </c>
      <c r="J454" s="194">
        <v>172.12</v>
      </c>
    </row>
    <row r="455" spans="1:10" ht="1.1499999999999999" customHeight="1" thickTop="1">
      <c r="A455" s="177"/>
      <c r="B455" s="177"/>
      <c r="C455" s="177"/>
      <c r="D455" s="177"/>
      <c r="E455" s="177"/>
      <c r="F455" s="177"/>
      <c r="G455" s="177"/>
      <c r="H455" s="177"/>
      <c r="I455" s="177"/>
      <c r="J455" s="177"/>
    </row>
    <row r="456" spans="1:10" ht="18" customHeight="1">
      <c r="A456" s="178" t="s">
        <v>1749</v>
      </c>
      <c r="B456" s="179" t="s">
        <v>1480</v>
      </c>
      <c r="C456" s="178" t="s">
        <v>1481</v>
      </c>
      <c r="D456" s="178" t="s">
        <v>1482</v>
      </c>
      <c r="E456" s="374" t="s">
        <v>1483</v>
      </c>
      <c r="F456" s="374"/>
      <c r="G456" s="180" t="s">
        <v>1484</v>
      </c>
      <c r="H456" s="179" t="s">
        <v>1485</v>
      </c>
      <c r="I456" s="179" t="s">
        <v>1486</v>
      </c>
      <c r="J456" s="179" t="s">
        <v>1487</v>
      </c>
    </row>
    <row r="457" spans="1:10" ht="25.9" customHeight="1">
      <c r="A457" s="181" t="s">
        <v>1488</v>
      </c>
      <c r="B457" s="182" t="s">
        <v>1706</v>
      </c>
      <c r="C457" s="181" t="s">
        <v>13</v>
      </c>
      <c r="D457" s="181" t="s">
        <v>114</v>
      </c>
      <c r="E457" s="375" t="s">
        <v>1533</v>
      </c>
      <c r="F457" s="375"/>
      <c r="G457" s="183" t="s">
        <v>86</v>
      </c>
      <c r="H457" s="195">
        <v>1</v>
      </c>
      <c r="I457" s="196">
        <v>19.5</v>
      </c>
      <c r="J457" s="196">
        <v>19.5</v>
      </c>
    </row>
    <row r="458" spans="1:10" ht="24" customHeight="1">
      <c r="A458" s="168" t="s">
        <v>1492</v>
      </c>
      <c r="B458" s="169" t="s">
        <v>1664</v>
      </c>
      <c r="C458" s="168" t="s">
        <v>13</v>
      </c>
      <c r="D458" s="168" t="s">
        <v>1665</v>
      </c>
      <c r="E458" s="371" t="s">
        <v>1498</v>
      </c>
      <c r="F458" s="371"/>
      <c r="G458" s="170" t="s">
        <v>1499</v>
      </c>
      <c r="H458" s="189">
        <v>9.7000000000000003E-2</v>
      </c>
      <c r="I458" s="190">
        <v>22.24</v>
      </c>
      <c r="J458" s="190">
        <v>2.15</v>
      </c>
    </row>
    <row r="459" spans="1:10" ht="24" customHeight="1">
      <c r="A459" s="168" t="s">
        <v>1492</v>
      </c>
      <c r="B459" s="169" t="s">
        <v>1666</v>
      </c>
      <c r="C459" s="168" t="s">
        <v>13</v>
      </c>
      <c r="D459" s="168" t="s">
        <v>1667</v>
      </c>
      <c r="E459" s="371" t="s">
        <v>1498</v>
      </c>
      <c r="F459" s="371"/>
      <c r="G459" s="170" t="s">
        <v>1499</v>
      </c>
      <c r="H459" s="189">
        <v>0.252</v>
      </c>
      <c r="I459" s="190">
        <v>27.05</v>
      </c>
      <c r="J459" s="190">
        <v>6.81</v>
      </c>
    </row>
    <row r="460" spans="1:10" ht="25.9" customHeight="1">
      <c r="A460" s="168" t="s">
        <v>1492</v>
      </c>
      <c r="B460" s="169" t="s">
        <v>1688</v>
      </c>
      <c r="C460" s="168" t="s">
        <v>13</v>
      </c>
      <c r="D460" s="168" t="s">
        <v>1689</v>
      </c>
      <c r="E460" s="371" t="s">
        <v>1533</v>
      </c>
      <c r="F460" s="371"/>
      <c r="G460" s="170" t="s">
        <v>86</v>
      </c>
      <c r="H460" s="189">
        <v>1</v>
      </c>
      <c r="I460" s="190">
        <v>9.58</v>
      </c>
      <c r="J460" s="190">
        <v>9.58</v>
      </c>
    </row>
    <row r="461" spans="1:10" ht="39" customHeight="1">
      <c r="A461" s="171" t="s">
        <v>1502</v>
      </c>
      <c r="B461" s="172" t="s">
        <v>1670</v>
      </c>
      <c r="C461" s="171" t="s">
        <v>13</v>
      </c>
      <c r="D461" s="171" t="s">
        <v>1671</v>
      </c>
      <c r="E461" s="372" t="s">
        <v>1505</v>
      </c>
      <c r="F461" s="372"/>
      <c r="G461" s="173" t="s">
        <v>21</v>
      </c>
      <c r="H461" s="191">
        <v>1.143</v>
      </c>
      <c r="I461" s="192">
        <v>0.22</v>
      </c>
      <c r="J461" s="192">
        <v>0.25</v>
      </c>
    </row>
    <row r="462" spans="1:10" ht="25.9" customHeight="1">
      <c r="A462" s="171" t="s">
        <v>1502</v>
      </c>
      <c r="B462" s="172" t="s">
        <v>1672</v>
      </c>
      <c r="C462" s="171" t="s">
        <v>13</v>
      </c>
      <c r="D462" s="171" t="s">
        <v>1673</v>
      </c>
      <c r="E462" s="372" t="s">
        <v>1505</v>
      </c>
      <c r="F462" s="372"/>
      <c r="G462" s="173" t="s">
        <v>86</v>
      </c>
      <c r="H462" s="191">
        <v>2.5000000000000001E-2</v>
      </c>
      <c r="I462" s="192">
        <v>28.75</v>
      </c>
      <c r="J462" s="192">
        <v>0.71</v>
      </c>
    </row>
    <row r="463" spans="1:10" ht="25.5">
      <c r="A463" s="174"/>
      <c r="B463" s="174"/>
      <c r="C463" s="174"/>
      <c r="D463" s="174"/>
      <c r="E463" s="174" t="s">
        <v>1512</v>
      </c>
      <c r="F463" s="175">
        <v>7.45</v>
      </c>
      <c r="G463" s="174" t="s">
        <v>1513</v>
      </c>
      <c r="H463" s="175">
        <v>0</v>
      </c>
      <c r="I463" s="174" t="s">
        <v>1514</v>
      </c>
      <c r="J463" s="175">
        <v>7.45</v>
      </c>
    </row>
    <row r="464" spans="1:10">
      <c r="A464" s="174"/>
      <c r="B464" s="174"/>
      <c r="C464" s="174"/>
      <c r="D464" s="174"/>
      <c r="E464" s="174" t="s">
        <v>1515</v>
      </c>
      <c r="F464" s="175">
        <v>4.87</v>
      </c>
      <c r="G464" s="174"/>
      <c r="H464" s="373" t="s">
        <v>1516</v>
      </c>
      <c r="I464" s="373"/>
      <c r="J464" s="175">
        <v>24.37</v>
      </c>
    </row>
    <row r="465" spans="1:10" ht="49.9" customHeight="1" thickBot="1">
      <c r="A465" s="176"/>
      <c r="B465" s="176"/>
      <c r="C465" s="176"/>
      <c r="D465" s="176"/>
      <c r="E465" s="176"/>
      <c r="F465" s="176"/>
      <c r="G465" s="176" t="s">
        <v>1517</v>
      </c>
      <c r="H465" s="193">
        <v>13.08</v>
      </c>
      <c r="I465" s="176" t="s">
        <v>1518</v>
      </c>
      <c r="J465" s="194">
        <v>318.75</v>
      </c>
    </row>
    <row r="466" spans="1:10" ht="1.1499999999999999" customHeight="1" thickTop="1">
      <c r="A466" s="177"/>
      <c r="B466" s="177"/>
      <c r="C466" s="177"/>
      <c r="D466" s="177"/>
      <c r="E466" s="177"/>
      <c r="F466" s="177"/>
      <c r="G466" s="177"/>
      <c r="H466" s="177"/>
      <c r="I466" s="177"/>
      <c r="J466" s="177"/>
    </row>
    <row r="467" spans="1:10" ht="18" customHeight="1">
      <c r="A467" s="178" t="s">
        <v>1750</v>
      </c>
      <c r="B467" s="179" t="s">
        <v>1480</v>
      </c>
      <c r="C467" s="178" t="s">
        <v>1481</v>
      </c>
      <c r="D467" s="178" t="s">
        <v>1482</v>
      </c>
      <c r="E467" s="374" t="s">
        <v>1483</v>
      </c>
      <c r="F467" s="374"/>
      <c r="G467" s="180" t="s">
        <v>1484</v>
      </c>
      <c r="H467" s="179" t="s">
        <v>1485</v>
      </c>
      <c r="I467" s="179" t="s">
        <v>1486</v>
      </c>
      <c r="J467" s="179" t="s">
        <v>1487</v>
      </c>
    </row>
    <row r="468" spans="1:10" ht="39" customHeight="1">
      <c r="A468" s="181" t="s">
        <v>1488</v>
      </c>
      <c r="B468" s="182" t="s">
        <v>1708</v>
      </c>
      <c r="C468" s="181" t="s">
        <v>13</v>
      </c>
      <c r="D468" s="181" t="s">
        <v>117</v>
      </c>
      <c r="E468" s="375" t="s">
        <v>1533</v>
      </c>
      <c r="F468" s="375"/>
      <c r="G468" s="183" t="s">
        <v>1534</v>
      </c>
      <c r="H468" s="195">
        <v>1</v>
      </c>
      <c r="I468" s="196">
        <v>934.56</v>
      </c>
      <c r="J468" s="196">
        <v>934.56</v>
      </c>
    </row>
    <row r="469" spans="1:10" ht="24" customHeight="1">
      <c r="A469" s="168" t="s">
        <v>1492</v>
      </c>
      <c r="B469" s="169" t="s">
        <v>1628</v>
      </c>
      <c r="C469" s="168" t="s">
        <v>13</v>
      </c>
      <c r="D469" s="168" t="s">
        <v>1629</v>
      </c>
      <c r="E469" s="371" t="s">
        <v>1498</v>
      </c>
      <c r="F469" s="371"/>
      <c r="G469" s="170" t="s">
        <v>1499</v>
      </c>
      <c r="H469" s="189">
        <v>0.33400000000000002</v>
      </c>
      <c r="I469" s="190">
        <v>27.26</v>
      </c>
      <c r="J469" s="190">
        <v>9.1</v>
      </c>
    </row>
    <row r="470" spans="1:10" ht="24" customHeight="1">
      <c r="A470" s="168" t="s">
        <v>1492</v>
      </c>
      <c r="B470" s="169" t="s">
        <v>1500</v>
      </c>
      <c r="C470" s="168" t="s">
        <v>13</v>
      </c>
      <c r="D470" s="168" t="s">
        <v>1501</v>
      </c>
      <c r="E470" s="371" t="s">
        <v>1498</v>
      </c>
      <c r="F470" s="371"/>
      <c r="G470" s="170" t="s">
        <v>1499</v>
      </c>
      <c r="H470" s="189">
        <v>0.501</v>
      </c>
      <c r="I470" s="190">
        <v>21.78</v>
      </c>
      <c r="J470" s="190">
        <v>10.91</v>
      </c>
    </row>
    <row r="471" spans="1:10" ht="39" customHeight="1">
      <c r="A471" s="168" t="s">
        <v>1492</v>
      </c>
      <c r="B471" s="169" t="s">
        <v>1692</v>
      </c>
      <c r="C471" s="168" t="s">
        <v>13</v>
      </c>
      <c r="D471" s="168" t="s">
        <v>1693</v>
      </c>
      <c r="E471" s="371" t="s">
        <v>1526</v>
      </c>
      <c r="F471" s="371"/>
      <c r="G471" s="170" t="s">
        <v>1527</v>
      </c>
      <c r="H471" s="189">
        <v>9.1999999999999998E-2</v>
      </c>
      <c r="I471" s="190">
        <v>1.41</v>
      </c>
      <c r="J471" s="190">
        <v>0.12</v>
      </c>
    </row>
    <row r="472" spans="1:10" ht="39" customHeight="1">
      <c r="A472" s="168" t="s">
        <v>1492</v>
      </c>
      <c r="B472" s="169" t="s">
        <v>1694</v>
      </c>
      <c r="C472" s="168" t="s">
        <v>13</v>
      </c>
      <c r="D472" s="168" t="s">
        <v>1695</v>
      </c>
      <c r="E472" s="371" t="s">
        <v>1526</v>
      </c>
      <c r="F472" s="371"/>
      <c r="G472" s="170" t="s">
        <v>1530</v>
      </c>
      <c r="H472" s="189">
        <v>7.4999999999999997E-2</v>
      </c>
      <c r="I472" s="190">
        <v>0.49</v>
      </c>
      <c r="J472" s="190">
        <v>0.03</v>
      </c>
    </row>
    <row r="473" spans="1:10" ht="52.15" customHeight="1">
      <c r="A473" s="171" t="s">
        <v>1502</v>
      </c>
      <c r="B473" s="172" t="s">
        <v>1696</v>
      </c>
      <c r="C473" s="171" t="s">
        <v>13</v>
      </c>
      <c r="D473" s="171" t="s">
        <v>1697</v>
      </c>
      <c r="E473" s="372" t="s">
        <v>1505</v>
      </c>
      <c r="F473" s="372"/>
      <c r="G473" s="173" t="s">
        <v>1534</v>
      </c>
      <c r="H473" s="191">
        <v>1.23</v>
      </c>
      <c r="I473" s="192">
        <v>743.42</v>
      </c>
      <c r="J473" s="192">
        <v>914.4</v>
      </c>
    </row>
    <row r="474" spans="1:10" ht="25.5">
      <c r="A474" s="174"/>
      <c r="B474" s="174"/>
      <c r="C474" s="174"/>
      <c r="D474" s="174"/>
      <c r="E474" s="174" t="s">
        <v>1512</v>
      </c>
      <c r="F474" s="175">
        <v>13.46</v>
      </c>
      <c r="G474" s="174" t="s">
        <v>1513</v>
      </c>
      <c r="H474" s="175">
        <v>0</v>
      </c>
      <c r="I474" s="174" t="s">
        <v>1514</v>
      </c>
      <c r="J474" s="175">
        <v>13.46</v>
      </c>
    </row>
    <row r="475" spans="1:10">
      <c r="A475" s="174"/>
      <c r="B475" s="174"/>
      <c r="C475" s="174"/>
      <c r="D475" s="174"/>
      <c r="E475" s="174" t="s">
        <v>1515</v>
      </c>
      <c r="F475" s="175">
        <v>233.64</v>
      </c>
      <c r="G475" s="174"/>
      <c r="H475" s="373" t="s">
        <v>1516</v>
      </c>
      <c r="I475" s="373"/>
      <c r="J475" s="175">
        <v>1168.2</v>
      </c>
    </row>
    <row r="476" spans="1:10" ht="49.9" customHeight="1" thickBot="1">
      <c r="A476" s="176"/>
      <c r="B476" s="176"/>
      <c r="C476" s="176"/>
      <c r="D476" s="176"/>
      <c r="E476" s="176"/>
      <c r="F476" s="176"/>
      <c r="G476" s="176" t="s">
        <v>1517</v>
      </c>
      <c r="H476" s="193">
        <v>2.42</v>
      </c>
      <c r="I476" s="176" t="s">
        <v>1518</v>
      </c>
      <c r="J476" s="194">
        <v>2827.04</v>
      </c>
    </row>
    <row r="477" spans="1:10" ht="1.1499999999999999" customHeight="1" thickTop="1">
      <c r="A477" s="177"/>
      <c r="B477" s="177"/>
      <c r="C477" s="177"/>
      <c r="D477" s="177"/>
      <c r="E477" s="177"/>
      <c r="F477" s="177"/>
      <c r="G477" s="177"/>
      <c r="H477" s="177"/>
      <c r="I477" s="177"/>
      <c r="J477" s="177"/>
    </row>
    <row r="478" spans="1:10" ht="18" customHeight="1">
      <c r="A478" s="178" t="s">
        <v>1751</v>
      </c>
      <c r="B478" s="179" t="s">
        <v>1480</v>
      </c>
      <c r="C478" s="178" t="s">
        <v>1481</v>
      </c>
      <c r="D478" s="178" t="s">
        <v>1482</v>
      </c>
      <c r="E478" s="374" t="s">
        <v>1483</v>
      </c>
      <c r="F478" s="374"/>
      <c r="G478" s="180" t="s">
        <v>1484</v>
      </c>
      <c r="H478" s="179" t="s">
        <v>1485</v>
      </c>
      <c r="I478" s="179" t="s">
        <v>1486</v>
      </c>
      <c r="J478" s="179" t="s">
        <v>1487</v>
      </c>
    </row>
    <row r="479" spans="1:10" ht="52.15" customHeight="1">
      <c r="A479" s="181" t="s">
        <v>1488</v>
      </c>
      <c r="B479" s="182" t="s">
        <v>1710</v>
      </c>
      <c r="C479" s="181" t="s">
        <v>13</v>
      </c>
      <c r="D479" s="181" t="s">
        <v>122</v>
      </c>
      <c r="E479" s="375" t="s">
        <v>1533</v>
      </c>
      <c r="F479" s="375"/>
      <c r="G479" s="183" t="s">
        <v>29</v>
      </c>
      <c r="H479" s="195">
        <v>1</v>
      </c>
      <c r="I479" s="196">
        <v>71.040000000000006</v>
      </c>
      <c r="J479" s="196">
        <v>71.040000000000006</v>
      </c>
    </row>
    <row r="480" spans="1:10" ht="52.15" customHeight="1">
      <c r="A480" s="168" t="s">
        <v>1492</v>
      </c>
      <c r="B480" s="169" t="s">
        <v>1711</v>
      </c>
      <c r="C480" s="168" t="s">
        <v>13</v>
      </c>
      <c r="D480" s="168" t="s">
        <v>1712</v>
      </c>
      <c r="E480" s="371" t="s">
        <v>1713</v>
      </c>
      <c r="F480" s="371"/>
      <c r="G480" s="170" t="s">
        <v>1534</v>
      </c>
      <c r="H480" s="189">
        <v>6.1400000000000003E-2</v>
      </c>
      <c r="I480" s="190">
        <v>9.2899999999999991</v>
      </c>
      <c r="J480" s="190">
        <v>0.56999999999999995</v>
      </c>
    </row>
    <row r="481" spans="1:10" ht="24" customHeight="1">
      <c r="A481" s="168" t="s">
        <v>1492</v>
      </c>
      <c r="B481" s="169" t="s">
        <v>1500</v>
      </c>
      <c r="C481" s="168" t="s">
        <v>13</v>
      </c>
      <c r="D481" s="168" t="s">
        <v>1501</v>
      </c>
      <c r="E481" s="371" t="s">
        <v>1498</v>
      </c>
      <c r="F481" s="371"/>
      <c r="G481" s="170" t="s">
        <v>1499</v>
      </c>
      <c r="H481" s="189">
        <v>0.2263</v>
      </c>
      <c r="I481" s="190">
        <v>21.78</v>
      </c>
      <c r="J481" s="190">
        <v>4.92</v>
      </c>
    </row>
    <row r="482" spans="1:10" ht="64.900000000000006" customHeight="1">
      <c r="A482" s="168" t="s">
        <v>1492</v>
      </c>
      <c r="B482" s="169" t="s">
        <v>1714</v>
      </c>
      <c r="C482" s="168" t="s">
        <v>13</v>
      </c>
      <c r="D482" s="168" t="s">
        <v>1715</v>
      </c>
      <c r="E482" s="371" t="s">
        <v>1526</v>
      </c>
      <c r="F482" s="371"/>
      <c r="G482" s="170" t="s">
        <v>1527</v>
      </c>
      <c r="H482" s="189">
        <v>2.47E-2</v>
      </c>
      <c r="I482" s="190">
        <v>417.03</v>
      </c>
      <c r="J482" s="190">
        <v>10.3</v>
      </c>
    </row>
    <row r="483" spans="1:10" ht="64.900000000000006" customHeight="1">
      <c r="A483" s="168" t="s">
        <v>1492</v>
      </c>
      <c r="B483" s="169" t="s">
        <v>1716</v>
      </c>
      <c r="C483" s="168" t="s">
        <v>13</v>
      </c>
      <c r="D483" s="168" t="s">
        <v>1717</v>
      </c>
      <c r="E483" s="371" t="s">
        <v>1526</v>
      </c>
      <c r="F483" s="371"/>
      <c r="G483" s="170" t="s">
        <v>1530</v>
      </c>
      <c r="H483" s="189">
        <v>4.9000000000000002E-2</v>
      </c>
      <c r="I483" s="190">
        <v>177.2</v>
      </c>
      <c r="J483" s="190">
        <v>8.68</v>
      </c>
    </row>
    <row r="484" spans="1:10" ht="25.9" customHeight="1">
      <c r="A484" s="168" t="s">
        <v>1492</v>
      </c>
      <c r="B484" s="169" t="s">
        <v>1718</v>
      </c>
      <c r="C484" s="168" t="s">
        <v>13</v>
      </c>
      <c r="D484" s="168" t="s">
        <v>1719</v>
      </c>
      <c r="E484" s="371" t="s">
        <v>1498</v>
      </c>
      <c r="F484" s="371"/>
      <c r="G484" s="170" t="s">
        <v>1499</v>
      </c>
      <c r="H484" s="189">
        <v>5.1000000000000004E-3</v>
      </c>
      <c r="I484" s="190">
        <v>125.33</v>
      </c>
      <c r="J484" s="190">
        <v>0.63</v>
      </c>
    </row>
    <row r="485" spans="1:10" ht="25.9" customHeight="1">
      <c r="A485" s="168" t="s">
        <v>1492</v>
      </c>
      <c r="B485" s="169" t="s">
        <v>1720</v>
      </c>
      <c r="C485" s="168" t="s">
        <v>13</v>
      </c>
      <c r="D485" s="168" t="s">
        <v>1721</v>
      </c>
      <c r="E485" s="371" t="s">
        <v>1533</v>
      </c>
      <c r="F485" s="371"/>
      <c r="G485" s="170" t="s">
        <v>86</v>
      </c>
      <c r="H485" s="189">
        <v>0.84909999999999997</v>
      </c>
      <c r="I485" s="190">
        <v>8.6999999999999993</v>
      </c>
      <c r="J485" s="190">
        <v>7.38</v>
      </c>
    </row>
    <row r="486" spans="1:10" ht="39" customHeight="1">
      <c r="A486" s="168" t="s">
        <v>1492</v>
      </c>
      <c r="B486" s="169" t="s">
        <v>1722</v>
      </c>
      <c r="C486" s="168" t="s">
        <v>13</v>
      </c>
      <c r="D486" s="168" t="s">
        <v>1723</v>
      </c>
      <c r="E486" s="371" t="s">
        <v>1713</v>
      </c>
      <c r="F486" s="371"/>
      <c r="G486" s="170" t="s">
        <v>1724</v>
      </c>
      <c r="H486" s="189">
        <v>2.0500000000000001E-2</v>
      </c>
      <c r="I486" s="190">
        <v>3.22</v>
      </c>
      <c r="J486" s="190">
        <v>0.06</v>
      </c>
    </row>
    <row r="487" spans="1:10" ht="39" customHeight="1">
      <c r="A487" s="171" t="s">
        <v>1502</v>
      </c>
      <c r="B487" s="172" t="s">
        <v>1725</v>
      </c>
      <c r="C487" s="171" t="s">
        <v>13</v>
      </c>
      <c r="D487" s="171" t="s">
        <v>1726</v>
      </c>
      <c r="E487" s="372" t="s">
        <v>1505</v>
      </c>
      <c r="F487" s="372"/>
      <c r="G487" s="173" t="s">
        <v>1534</v>
      </c>
      <c r="H487" s="191">
        <v>5.57E-2</v>
      </c>
      <c r="I487" s="192">
        <v>691.37</v>
      </c>
      <c r="J487" s="192">
        <v>38.5</v>
      </c>
    </row>
    <row r="488" spans="1:10" ht="25.5">
      <c r="A488" s="174"/>
      <c r="B488" s="174"/>
      <c r="C488" s="174"/>
      <c r="D488" s="174"/>
      <c r="E488" s="174" t="s">
        <v>1512</v>
      </c>
      <c r="F488" s="175">
        <v>5.74</v>
      </c>
      <c r="G488" s="174" t="s">
        <v>1513</v>
      </c>
      <c r="H488" s="175">
        <v>0</v>
      </c>
      <c r="I488" s="174" t="s">
        <v>1514</v>
      </c>
      <c r="J488" s="175">
        <v>5.74</v>
      </c>
    </row>
    <row r="489" spans="1:10">
      <c r="A489" s="174"/>
      <c r="B489" s="174"/>
      <c r="C489" s="174"/>
      <c r="D489" s="174"/>
      <c r="E489" s="174" t="s">
        <v>1515</v>
      </c>
      <c r="F489" s="175">
        <v>17.760000000000002</v>
      </c>
      <c r="G489" s="174"/>
      <c r="H489" s="373" t="s">
        <v>1516</v>
      </c>
      <c r="I489" s="373"/>
      <c r="J489" s="175">
        <v>88.8</v>
      </c>
    </row>
    <row r="490" spans="1:10" ht="49.9" customHeight="1" thickBot="1">
      <c r="A490" s="176"/>
      <c r="B490" s="176"/>
      <c r="C490" s="176"/>
      <c r="D490" s="176"/>
      <c r="E490" s="176"/>
      <c r="F490" s="176"/>
      <c r="G490" s="176" t="s">
        <v>1517</v>
      </c>
      <c r="H490" s="193">
        <v>17.5</v>
      </c>
      <c r="I490" s="176" t="s">
        <v>1518</v>
      </c>
      <c r="J490" s="194">
        <v>1554</v>
      </c>
    </row>
    <row r="491" spans="1:10" ht="1.1499999999999999" customHeight="1" thickTop="1">
      <c r="A491" s="177"/>
      <c r="B491" s="177"/>
      <c r="C491" s="177"/>
      <c r="D491" s="177"/>
      <c r="E491" s="177"/>
      <c r="F491" s="177"/>
      <c r="G491" s="177"/>
      <c r="H491" s="177"/>
      <c r="I491" s="177"/>
      <c r="J491" s="177"/>
    </row>
    <row r="492" spans="1:10" ht="18" customHeight="1">
      <c r="A492" s="178" t="s">
        <v>1752</v>
      </c>
      <c r="B492" s="179" t="s">
        <v>1480</v>
      </c>
      <c r="C492" s="178" t="s">
        <v>1481</v>
      </c>
      <c r="D492" s="178" t="s">
        <v>1482</v>
      </c>
      <c r="E492" s="374" t="s">
        <v>1483</v>
      </c>
      <c r="F492" s="374"/>
      <c r="G492" s="180" t="s">
        <v>1484</v>
      </c>
      <c r="H492" s="179" t="s">
        <v>1485</v>
      </c>
      <c r="I492" s="179" t="s">
        <v>1486</v>
      </c>
      <c r="J492" s="179" t="s">
        <v>1487</v>
      </c>
    </row>
    <row r="493" spans="1:10" ht="39" customHeight="1">
      <c r="A493" s="181" t="s">
        <v>1488</v>
      </c>
      <c r="B493" s="182" t="s">
        <v>1647</v>
      </c>
      <c r="C493" s="181" t="s">
        <v>13</v>
      </c>
      <c r="D493" s="181" t="s">
        <v>79</v>
      </c>
      <c r="E493" s="375" t="s">
        <v>1533</v>
      </c>
      <c r="F493" s="375"/>
      <c r="G493" s="183" t="s">
        <v>1491</v>
      </c>
      <c r="H493" s="195">
        <v>1</v>
      </c>
      <c r="I493" s="196">
        <v>47.8</v>
      </c>
      <c r="J493" s="196">
        <v>47.8</v>
      </c>
    </row>
    <row r="494" spans="1:10" ht="24" customHeight="1">
      <c r="A494" s="168" t="s">
        <v>1492</v>
      </c>
      <c r="B494" s="169" t="s">
        <v>1628</v>
      </c>
      <c r="C494" s="168" t="s">
        <v>13</v>
      </c>
      <c r="D494" s="168" t="s">
        <v>1629</v>
      </c>
      <c r="E494" s="371" t="s">
        <v>1498</v>
      </c>
      <c r="F494" s="371"/>
      <c r="G494" s="170" t="s">
        <v>1499</v>
      </c>
      <c r="H494" s="189">
        <v>0.33905000000000002</v>
      </c>
      <c r="I494" s="190">
        <v>27.26</v>
      </c>
      <c r="J494" s="190">
        <v>9.24</v>
      </c>
    </row>
    <row r="495" spans="1:10" ht="24" customHeight="1">
      <c r="A495" s="168" t="s">
        <v>1492</v>
      </c>
      <c r="B495" s="169" t="s">
        <v>1500</v>
      </c>
      <c r="C495" s="168" t="s">
        <v>13</v>
      </c>
      <c r="D495" s="168" t="s">
        <v>1501</v>
      </c>
      <c r="E495" s="371" t="s">
        <v>1498</v>
      </c>
      <c r="F495" s="371"/>
      <c r="G495" s="170" t="s">
        <v>1499</v>
      </c>
      <c r="H495" s="189">
        <v>0.12265</v>
      </c>
      <c r="I495" s="190">
        <v>21.78</v>
      </c>
      <c r="J495" s="190">
        <v>2.67</v>
      </c>
    </row>
    <row r="496" spans="1:10" ht="39" customHeight="1">
      <c r="A496" s="168" t="s">
        <v>1492</v>
      </c>
      <c r="B496" s="169" t="s">
        <v>1648</v>
      </c>
      <c r="C496" s="168" t="s">
        <v>13</v>
      </c>
      <c r="D496" s="168" t="s">
        <v>1649</v>
      </c>
      <c r="E496" s="371" t="s">
        <v>1533</v>
      </c>
      <c r="F496" s="371"/>
      <c r="G496" s="170" t="s">
        <v>1534</v>
      </c>
      <c r="H496" s="189">
        <v>6.9000000000000006E-2</v>
      </c>
      <c r="I496" s="190">
        <v>520.16999999999996</v>
      </c>
      <c r="J496" s="190">
        <v>35.89</v>
      </c>
    </row>
    <row r="497" spans="1:10" ht="25.5">
      <c r="A497" s="174"/>
      <c r="B497" s="174"/>
      <c r="C497" s="174"/>
      <c r="D497" s="174"/>
      <c r="E497" s="174" t="s">
        <v>1512</v>
      </c>
      <c r="F497" s="175">
        <v>11.85</v>
      </c>
      <c r="G497" s="174" t="s">
        <v>1513</v>
      </c>
      <c r="H497" s="175">
        <v>0</v>
      </c>
      <c r="I497" s="174" t="s">
        <v>1514</v>
      </c>
      <c r="J497" s="175">
        <v>11.85</v>
      </c>
    </row>
    <row r="498" spans="1:10">
      <c r="A498" s="174"/>
      <c r="B498" s="174"/>
      <c r="C498" s="174"/>
      <c r="D498" s="174"/>
      <c r="E498" s="174" t="s">
        <v>1515</v>
      </c>
      <c r="F498" s="175">
        <v>11.95</v>
      </c>
      <c r="G498" s="174"/>
      <c r="H498" s="373" t="s">
        <v>1516</v>
      </c>
      <c r="I498" s="373"/>
      <c r="J498" s="175">
        <v>59.75</v>
      </c>
    </row>
    <row r="499" spans="1:10" ht="49.9" customHeight="1" thickBot="1">
      <c r="A499" s="176"/>
      <c r="B499" s="176"/>
      <c r="C499" s="176"/>
      <c r="D499" s="176"/>
      <c r="E499" s="176"/>
      <c r="F499" s="176"/>
      <c r="G499" s="176" t="s">
        <v>1517</v>
      </c>
      <c r="H499" s="193">
        <v>1.25</v>
      </c>
      <c r="I499" s="176" t="s">
        <v>1518</v>
      </c>
      <c r="J499" s="194">
        <v>74.680000000000007</v>
      </c>
    </row>
    <row r="500" spans="1:10" ht="1.1499999999999999" customHeight="1" thickTop="1">
      <c r="A500" s="177"/>
      <c r="B500" s="177"/>
      <c r="C500" s="177"/>
      <c r="D500" s="177"/>
      <c r="E500" s="177"/>
      <c r="F500" s="177"/>
      <c r="G500" s="177"/>
      <c r="H500" s="177"/>
      <c r="I500" s="177"/>
      <c r="J500" s="177"/>
    </row>
    <row r="501" spans="1:10" ht="18" customHeight="1">
      <c r="A501" s="178" t="s">
        <v>1753</v>
      </c>
      <c r="B501" s="179" t="s">
        <v>1480</v>
      </c>
      <c r="C501" s="178" t="s">
        <v>1481</v>
      </c>
      <c r="D501" s="178" t="s">
        <v>1482</v>
      </c>
      <c r="E501" s="374" t="s">
        <v>1483</v>
      </c>
      <c r="F501" s="374"/>
      <c r="G501" s="180" t="s">
        <v>1484</v>
      </c>
      <c r="H501" s="179" t="s">
        <v>1485</v>
      </c>
      <c r="I501" s="179" t="s">
        <v>1486</v>
      </c>
      <c r="J501" s="179" t="s">
        <v>1487</v>
      </c>
    </row>
    <row r="502" spans="1:10" ht="39" customHeight="1">
      <c r="A502" s="181" t="s">
        <v>1488</v>
      </c>
      <c r="B502" s="182" t="s">
        <v>1735</v>
      </c>
      <c r="C502" s="181" t="s">
        <v>13</v>
      </c>
      <c r="D502" s="181" t="s">
        <v>129</v>
      </c>
      <c r="E502" s="375" t="s">
        <v>1533</v>
      </c>
      <c r="F502" s="375"/>
      <c r="G502" s="183" t="s">
        <v>1491</v>
      </c>
      <c r="H502" s="195">
        <v>1</v>
      </c>
      <c r="I502" s="196">
        <v>132.07</v>
      </c>
      <c r="J502" s="196">
        <v>132.07</v>
      </c>
    </row>
    <row r="503" spans="1:10" ht="25.9" customHeight="1">
      <c r="A503" s="168" t="s">
        <v>1492</v>
      </c>
      <c r="B503" s="169" t="s">
        <v>1522</v>
      </c>
      <c r="C503" s="168" t="s">
        <v>13</v>
      </c>
      <c r="D503" s="168" t="s">
        <v>1523</v>
      </c>
      <c r="E503" s="371" t="s">
        <v>1498</v>
      </c>
      <c r="F503" s="371"/>
      <c r="G503" s="170" t="s">
        <v>1499</v>
      </c>
      <c r="H503" s="189">
        <v>0.88200000000000001</v>
      </c>
      <c r="I503" s="190">
        <v>22.16</v>
      </c>
      <c r="J503" s="190">
        <v>19.54</v>
      </c>
    </row>
    <row r="504" spans="1:10" ht="24" customHeight="1">
      <c r="A504" s="168" t="s">
        <v>1492</v>
      </c>
      <c r="B504" s="169" t="s">
        <v>1496</v>
      </c>
      <c r="C504" s="168" t="s">
        <v>13</v>
      </c>
      <c r="D504" s="168" t="s">
        <v>1497</v>
      </c>
      <c r="E504" s="371" t="s">
        <v>1498</v>
      </c>
      <c r="F504" s="371"/>
      <c r="G504" s="170" t="s">
        <v>1499</v>
      </c>
      <c r="H504" s="189">
        <v>2.1419999999999999</v>
      </c>
      <c r="I504" s="190">
        <v>26.91</v>
      </c>
      <c r="J504" s="190">
        <v>57.64</v>
      </c>
    </row>
    <row r="505" spans="1:10" ht="39" customHeight="1">
      <c r="A505" s="168" t="s">
        <v>1492</v>
      </c>
      <c r="B505" s="169" t="s">
        <v>1524</v>
      </c>
      <c r="C505" s="168" t="s">
        <v>13</v>
      </c>
      <c r="D505" s="168" t="s">
        <v>1525</v>
      </c>
      <c r="E505" s="371" t="s">
        <v>1526</v>
      </c>
      <c r="F505" s="371"/>
      <c r="G505" s="170" t="s">
        <v>1527</v>
      </c>
      <c r="H505" s="189">
        <v>2.4E-2</v>
      </c>
      <c r="I505" s="190">
        <v>29.01</v>
      </c>
      <c r="J505" s="190">
        <v>0.69</v>
      </c>
    </row>
    <row r="506" spans="1:10" ht="39" customHeight="1">
      <c r="A506" s="168" t="s">
        <v>1492</v>
      </c>
      <c r="B506" s="169" t="s">
        <v>1528</v>
      </c>
      <c r="C506" s="168" t="s">
        <v>13</v>
      </c>
      <c r="D506" s="168" t="s">
        <v>1529</v>
      </c>
      <c r="E506" s="371" t="s">
        <v>1526</v>
      </c>
      <c r="F506" s="371"/>
      <c r="G506" s="170" t="s">
        <v>1530</v>
      </c>
      <c r="H506" s="189">
        <v>9.8000000000000004E-2</v>
      </c>
      <c r="I506" s="190">
        <v>27.35</v>
      </c>
      <c r="J506" s="190">
        <v>2.68</v>
      </c>
    </row>
    <row r="507" spans="1:10" ht="39" customHeight="1">
      <c r="A507" s="171" t="s">
        <v>1502</v>
      </c>
      <c r="B507" s="172" t="s">
        <v>1736</v>
      </c>
      <c r="C507" s="171" t="s">
        <v>13</v>
      </c>
      <c r="D507" s="171" t="s">
        <v>1737</v>
      </c>
      <c r="E507" s="372" t="s">
        <v>1505</v>
      </c>
      <c r="F507" s="372"/>
      <c r="G507" s="173" t="s">
        <v>1491</v>
      </c>
      <c r="H507" s="191">
        <v>0.33400000000000002</v>
      </c>
      <c r="I507" s="192">
        <v>52.14</v>
      </c>
      <c r="J507" s="192">
        <v>17.41</v>
      </c>
    </row>
    <row r="508" spans="1:10" ht="25.9" customHeight="1">
      <c r="A508" s="171" t="s">
        <v>1502</v>
      </c>
      <c r="B508" s="172" t="s">
        <v>1652</v>
      </c>
      <c r="C508" s="171" t="s">
        <v>13</v>
      </c>
      <c r="D508" s="171" t="s">
        <v>1653</v>
      </c>
      <c r="E508" s="372" t="s">
        <v>1505</v>
      </c>
      <c r="F508" s="372"/>
      <c r="G508" s="173" t="s">
        <v>1599</v>
      </c>
      <c r="H508" s="191">
        <v>9.5499999999999995E-3</v>
      </c>
      <c r="I508" s="192">
        <v>8.34</v>
      </c>
      <c r="J508" s="192">
        <v>7.0000000000000007E-2</v>
      </c>
    </row>
    <row r="509" spans="1:10" ht="25.9" customHeight="1">
      <c r="A509" s="171" t="s">
        <v>1502</v>
      </c>
      <c r="B509" s="172" t="s">
        <v>1535</v>
      </c>
      <c r="C509" s="171" t="s">
        <v>13</v>
      </c>
      <c r="D509" s="171" t="s">
        <v>1536</v>
      </c>
      <c r="E509" s="372" t="s">
        <v>1505</v>
      </c>
      <c r="F509" s="372"/>
      <c r="G509" s="173" t="s">
        <v>29</v>
      </c>
      <c r="H509" s="191">
        <v>1.5549999999999999</v>
      </c>
      <c r="I509" s="192">
        <v>10.220000000000001</v>
      </c>
      <c r="J509" s="192">
        <v>15.89</v>
      </c>
    </row>
    <row r="510" spans="1:10" ht="25.9" customHeight="1">
      <c r="A510" s="171" t="s">
        <v>1502</v>
      </c>
      <c r="B510" s="172" t="s">
        <v>1654</v>
      </c>
      <c r="C510" s="171" t="s">
        <v>13</v>
      </c>
      <c r="D510" s="171" t="s">
        <v>1655</v>
      </c>
      <c r="E510" s="372" t="s">
        <v>1505</v>
      </c>
      <c r="F510" s="372"/>
      <c r="G510" s="173" t="s">
        <v>29</v>
      </c>
      <c r="H510" s="191">
        <v>1.796</v>
      </c>
      <c r="I510" s="192">
        <v>3.57</v>
      </c>
      <c r="J510" s="192">
        <v>6.41</v>
      </c>
    </row>
    <row r="511" spans="1:10" ht="25.9" customHeight="1">
      <c r="A511" s="171" t="s">
        <v>1502</v>
      </c>
      <c r="B511" s="172" t="s">
        <v>1738</v>
      </c>
      <c r="C511" s="171" t="s">
        <v>13</v>
      </c>
      <c r="D511" s="171" t="s">
        <v>1739</v>
      </c>
      <c r="E511" s="372" t="s">
        <v>1505</v>
      </c>
      <c r="F511" s="372"/>
      <c r="G511" s="173" t="s">
        <v>86</v>
      </c>
      <c r="H511" s="191">
        <v>3.4000000000000002E-2</v>
      </c>
      <c r="I511" s="192">
        <v>18.36</v>
      </c>
      <c r="J511" s="192">
        <v>0.62</v>
      </c>
    </row>
    <row r="512" spans="1:10" ht="25.9" customHeight="1">
      <c r="A512" s="171" t="s">
        <v>1502</v>
      </c>
      <c r="B512" s="172" t="s">
        <v>1658</v>
      </c>
      <c r="C512" s="171" t="s">
        <v>13</v>
      </c>
      <c r="D512" s="171" t="s">
        <v>1659</v>
      </c>
      <c r="E512" s="372" t="s">
        <v>1505</v>
      </c>
      <c r="F512" s="372"/>
      <c r="G512" s="173" t="s">
        <v>29</v>
      </c>
      <c r="H512" s="191">
        <v>0.6</v>
      </c>
      <c r="I512" s="192">
        <v>16.940000000000001</v>
      </c>
      <c r="J512" s="192">
        <v>10.16</v>
      </c>
    </row>
    <row r="513" spans="1:10" ht="25.9" customHeight="1">
      <c r="A513" s="171" t="s">
        <v>1502</v>
      </c>
      <c r="B513" s="172" t="s">
        <v>1740</v>
      </c>
      <c r="C513" s="171" t="s">
        <v>13</v>
      </c>
      <c r="D513" s="171" t="s">
        <v>1741</v>
      </c>
      <c r="E513" s="372" t="s">
        <v>1505</v>
      </c>
      <c r="F513" s="372"/>
      <c r="G513" s="173" t="s">
        <v>86</v>
      </c>
      <c r="H513" s="191">
        <v>1.2999999999999999E-2</v>
      </c>
      <c r="I513" s="192">
        <v>19.95</v>
      </c>
      <c r="J513" s="192">
        <v>0.25</v>
      </c>
    </row>
    <row r="514" spans="1:10" ht="25.9" customHeight="1">
      <c r="A514" s="171" t="s">
        <v>1502</v>
      </c>
      <c r="B514" s="172" t="s">
        <v>1660</v>
      </c>
      <c r="C514" s="171" t="s">
        <v>13</v>
      </c>
      <c r="D514" s="171" t="s">
        <v>1661</v>
      </c>
      <c r="E514" s="372" t="s">
        <v>1505</v>
      </c>
      <c r="F514" s="372"/>
      <c r="G514" s="173" t="s">
        <v>86</v>
      </c>
      <c r="H514" s="191">
        <v>3.2000000000000001E-2</v>
      </c>
      <c r="I514" s="192">
        <v>22.23</v>
      </c>
      <c r="J514" s="192">
        <v>0.71</v>
      </c>
    </row>
    <row r="515" spans="1:10" ht="25.5">
      <c r="A515" s="174"/>
      <c r="B515" s="174"/>
      <c r="C515" s="174"/>
      <c r="D515" s="174"/>
      <c r="E515" s="174" t="s">
        <v>1512</v>
      </c>
      <c r="F515" s="175">
        <v>56.17</v>
      </c>
      <c r="G515" s="174" t="s">
        <v>1513</v>
      </c>
      <c r="H515" s="175">
        <v>0</v>
      </c>
      <c r="I515" s="174" t="s">
        <v>1514</v>
      </c>
      <c r="J515" s="175">
        <v>56.17</v>
      </c>
    </row>
    <row r="516" spans="1:10">
      <c r="A516" s="174"/>
      <c r="B516" s="174"/>
      <c r="C516" s="174"/>
      <c r="D516" s="174"/>
      <c r="E516" s="174" t="s">
        <v>1515</v>
      </c>
      <c r="F516" s="175">
        <v>33.01</v>
      </c>
      <c r="G516" s="174"/>
      <c r="H516" s="373" t="s">
        <v>1516</v>
      </c>
      <c r="I516" s="373"/>
      <c r="J516" s="175">
        <v>165.08</v>
      </c>
    </row>
    <row r="517" spans="1:10" ht="49.9" customHeight="1" thickBot="1">
      <c r="A517" s="176"/>
      <c r="B517" s="176"/>
      <c r="C517" s="176"/>
      <c r="D517" s="176"/>
      <c r="E517" s="176"/>
      <c r="F517" s="176"/>
      <c r="G517" s="176" t="s">
        <v>1517</v>
      </c>
      <c r="H517" s="193">
        <v>5</v>
      </c>
      <c r="I517" s="176" t="s">
        <v>1518</v>
      </c>
      <c r="J517" s="194">
        <v>825.4</v>
      </c>
    </row>
    <row r="518" spans="1:10" ht="1.1499999999999999" customHeight="1" thickTop="1">
      <c r="A518" s="177"/>
      <c r="B518" s="177"/>
      <c r="C518" s="177"/>
      <c r="D518" s="177"/>
      <c r="E518" s="177"/>
      <c r="F518" s="177"/>
      <c r="G518" s="177"/>
      <c r="H518" s="177"/>
      <c r="I518" s="177"/>
      <c r="J518" s="177"/>
    </row>
    <row r="519" spans="1:10" ht="18" customHeight="1">
      <c r="A519" s="178" t="s">
        <v>1754</v>
      </c>
      <c r="B519" s="179" t="s">
        <v>1480</v>
      </c>
      <c r="C519" s="178" t="s">
        <v>1481</v>
      </c>
      <c r="D519" s="178" t="s">
        <v>1482</v>
      </c>
      <c r="E519" s="374" t="s">
        <v>1483</v>
      </c>
      <c r="F519" s="374"/>
      <c r="G519" s="180" t="s">
        <v>1484</v>
      </c>
      <c r="H519" s="179" t="s">
        <v>1485</v>
      </c>
      <c r="I519" s="179" t="s">
        <v>1486</v>
      </c>
      <c r="J519" s="179" t="s">
        <v>1487</v>
      </c>
    </row>
    <row r="520" spans="1:10" ht="25.9" customHeight="1">
      <c r="A520" s="181" t="s">
        <v>1488</v>
      </c>
      <c r="B520" s="182" t="s">
        <v>1755</v>
      </c>
      <c r="C520" s="181" t="s">
        <v>13</v>
      </c>
      <c r="D520" s="181" t="s">
        <v>146</v>
      </c>
      <c r="E520" s="375" t="s">
        <v>1533</v>
      </c>
      <c r="F520" s="375"/>
      <c r="G520" s="183" t="s">
        <v>86</v>
      </c>
      <c r="H520" s="195">
        <v>1</v>
      </c>
      <c r="I520" s="196">
        <v>15.86</v>
      </c>
      <c r="J520" s="196">
        <v>15.86</v>
      </c>
    </row>
    <row r="521" spans="1:10" ht="24" customHeight="1">
      <c r="A521" s="168" t="s">
        <v>1492</v>
      </c>
      <c r="B521" s="169" t="s">
        <v>1664</v>
      </c>
      <c r="C521" s="168" t="s">
        <v>13</v>
      </c>
      <c r="D521" s="168" t="s">
        <v>1665</v>
      </c>
      <c r="E521" s="371" t="s">
        <v>1498</v>
      </c>
      <c r="F521" s="371"/>
      <c r="G521" s="170" t="s">
        <v>1499</v>
      </c>
      <c r="H521" s="189">
        <v>7.3099999999999998E-2</v>
      </c>
      <c r="I521" s="190">
        <v>22.24</v>
      </c>
      <c r="J521" s="190">
        <v>1.62</v>
      </c>
    </row>
    <row r="522" spans="1:10" ht="24" customHeight="1">
      <c r="A522" s="168" t="s">
        <v>1492</v>
      </c>
      <c r="B522" s="169" t="s">
        <v>1666</v>
      </c>
      <c r="C522" s="168" t="s">
        <v>13</v>
      </c>
      <c r="D522" s="168" t="s">
        <v>1667</v>
      </c>
      <c r="E522" s="371" t="s">
        <v>1498</v>
      </c>
      <c r="F522" s="371"/>
      <c r="G522" s="170" t="s">
        <v>1499</v>
      </c>
      <c r="H522" s="189">
        <v>0.14610000000000001</v>
      </c>
      <c r="I522" s="190">
        <v>27.05</v>
      </c>
      <c r="J522" s="190">
        <v>3.95</v>
      </c>
    </row>
    <row r="523" spans="1:10" ht="25.9" customHeight="1">
      <c r="A523" s="168" t="s">
        <v>1492</v>
      </c>
      <c r="B523" s="169" t="s">
        <v>1688</v>
      </c>
      <c r="C523" s="168" t="s">
        <v>13</v>
      </c>
      <c r="D523" s="168" t="s">
        <v>1689</v>
      </c>
      <c r="E523" s="371" t="s">
        <v>1533</v>
      </c>
      <c r="F523" s="371"/>
      <c r="G523" s="170" t="s">
        <v>86</v>
      </c>
      <c r="H523" s="189">
        <v>1</v>
      </c>
      <c r="I523" s="190">
        <v>9.58</v>
      </c>
      <c r="J523" s="190">
        <v>9.58</v>
      </c>
    </row>
    <row r="524" spans="1:10" ht="25.9" customHeight="1">
      <c r="A524" s="171" t="s">
        <v>1502</v>
      </c>
      <c r="B524" s="172" t="s">
        <v>1672</v>
      </c>
      <c r="C524" s="171" t="s">
        <v>13</v>
      </c>
      <c r="D524" s="171" t="s">
        <v>1673</v>
      </c>
      <c r="E524" s="372" t="s">
        <v>1505</v>
      </c>
      <c r="F524" s="372"/>
      <c r="G524" s="173" t="s">
        <v>86</v>
      </c>
      <c r="H524" s="191">
        <v>2.5000000000000001E-2</v>
      </c>
      <c r="I524" s="192">
        <v>28.75</v>
      </c>
      <c r="J524" s="192">
        <v>0.71</v>
      </c>
    </row>
    <row r="525" spans="1:10" ht="25.5">
      <c r="A525" s="174"/>
      <c r="B525" s="174"/>
      <c r="C525" s="174"/>
      <c r="D525" s="174"/>
      <c r="E525" s="174" t="s">
        <v>1512</v>
      </c>
      <c r="F525" s="175">
        <v>5.07</v>
      </c>
      <c r="G525" s="174" t="s">
        <v>1513</v>
      </c>
      <c r="H525" s="175">
        <v>0</v>
      </c>
      <c r="I525" s="174" t="s">
        <v>1514</v>
      </c>
      <c r="J525" s="175">
        <v>5.07</v>
      </c>
    </row>
    <row r="526" spans="1:10">
      <c r="A526" s="174"/>
      <c r="B526" s="174"/>
      <c r="C526" s="174"/>
      <c r="D526" s="174"/>
      <c r="E526" s="174" t="s">
        <v>1515</v>
      </c>
      <c r="F526" s="175">
        <v>3.96</v>
      </c>
      <c r="G526" s="174"/>
      <c r="H526" s="373" t="s">
        <v>1516</v>
      </c>
      <c r="I526" s="373"/>
      <c r="J526" s="175">
        <v>19.82</v>
      </c>
    </row>
    <row r="527" spans="1:10" ht="49.9" customHeight="1" thickBot="1">
      <c r="A527" s="176"/>
      <c r="B527" s="176"/>
      <c r="C527" s="176"/>
      <c r="D527" s="176"/>
      <c r="E527" s="176"/>
      <c r="F527" s="176"/>
      <c r="G527" s="176" t="s">
        <v>1517</v>
      </c>
      <c r="H527" s="193">
        <v>10.19</v>
      </c>
      <c r="I527" s="176" t="s">
        <v>1518</v>
      </c>
      <c r="J527" s="194">
        <v>201.96</v>
      </c>
    </row>
    <row r="528" spans="1:10" ht="1.1499999999999999" customHeight="1" thickTop="1">
      <c r="A528" s="177"/>
      <c r="B528" s="177"/>
      <c r="C528" s="177"/>
      <c r="D528" s="177"/>
      <c r="E528" s="177"/>
      <c r="F528" s="177"/>
      <c r="G528" s="177"/>
      <c r="H528" s="177"/>
      <c r="I528" s="177"/>
      <c r="J528" s="177"/>
    </row>
    <row r="529" spans="1:10" ht="18" customHeight="1">
      <c r="A529" s="178" t="s">
        <v>1756</v>
      </c>
      <c r="B529" s="179" t="s">
        <v>1480</v>
      </c>
      <c r="C529" s="178" t="s">
        <v>1481</v>
      </c>
      <c r="D529" s="178" t="s">
        <v>1482</v>
      </c>
      <c r="E529" s="374" t="s">
        <v>1483</v>
      </c>
      <c r="F529" s="374"/>
      <c r="G529" s="180" t="s">
        <v>1484</v>
      </c>
      <c r="H529" s="179" t="s">
        <v>1485</v>
      </c>
      <c r="I529" s="179" t="s">
        <v>1486</v>
      </c>
      <c r="J529" s="179" t="s">
        <v>1487</v>
      </c>
    </row>
    <row r="530" spans="1:10" ht="39" customHeight="1">
      <c r="A530" s="181" t="s">
        <v>1488</v>
      </c>
      <c r="B530" s="182" t="s">
        <v>1708</v>
      </c>
      <c r="C530" s="181" t="s">
        <v>13</v>
      </c>
      <c r="D530" s="181" t="s">
        <v>117</v>
      </c>
      <c r="E530" s="375" t="s">
        <v>1533</v>
      </c>
      <c r="F530" s="375"/>
      <c r="G530" s="183" t="s">
        <v>1534</v>
      </c>
      <c r="H530" s="195">
        <v>1</v>
      </c>
      <c r="I530" s="196">
        <v>934.56</v>
      </c>
      <c r="J530" s="196">
        <v>934.56</v>
      </c>
    </row>
    <row r="531" spans="1:10" ht="24" customHeight="1">
      <c r="A531" s="168" t="s">
        <v>1492</v>
      </c>
      <c r="B531" s="169" t="s">
        <v>1628</v>
      </c>
      <c r="C531" s="168" t="s">
        <v>13</v>
      </c>
      <c r="D531" s="168" t="s">
        <v>1629</v>
      </c>
      <c r="E531" s="371" t="s">
        <v>1498</v>
      </c>
      <c r="F531" s="371"/>
      <c r="G531" s="170" t="s">
        <v>1499</v>
      </c>
      <c r="H531" s="189">
        <v>0.33400000000000002</v>
      </c>
      <c r="I531" s="190">
        <v>27.26</v>
      </c>
      <c r="J531" s="190">
        <v>9.1</v>
      </c>
    </row>
    <row r="532" spans="1:10" ht="24" customHeight="1">
      <c r="A532" s="168" t="s">
        <v>1492</v>
      </c>
      <c r="B532" s="169" t="s">
        <v>1500</v>
      </c>
      <c r="C532" s="168" t="s">
        <v>13</v>
      </c>
      <c r="D532" s="168" t="s">
        <v>1501</v>
      </c>
      <c r="E532" s="371" t="s">
        <v>1498</v>
      </c>
      <c r="F532" s="371"/>
      <c r="G532" s="170" t="s">
        <v>1499</v>
      </c>
      <c r="H532" s="189">
        <v>0.501</v>
      </c>
      <c r="I532" s="190">
        <v>21.78</v>
      </c>
      <c r="J532" s="190">
        <v>10.91</v>
      </c>
    </row>
    <row r="533" spans="1:10" ht="39" customHeight="1">
      <c r="A533" s="168" t="s">
        <v>1492</v>
      </c>
      <c r="B533" s="169" t="s">
        <v>1692</v>
      </c>
      <c r="C533" s="168" t="s">
        <v>13</v>
      </c>
      <c r="D533" s="168" t="s">
        <v>1693</v>
      </c>
      <c r="E533" s="371" t="s">
        <v>1526</v>
      </c>
      <c r="F533" s="371"/>
      <c r="G533" s="170" t="s">
        <v>1527</v>
      </c>
      <c r="H533" s="189">
        <v>9.1999999999999998E-2</v>
      </c>
      <c r="I533" s="190">
        <v>1.41</v>
      </c>
      <c r="J533" s="190">
        <v>0.12</v>
      </c>
    </row>
    <row r="534" spans="1:10" ht="39" customHeight="1">
      <c r="A534" s="168" t="s">
        <v>1492</v>
      </c>
      <c r="B534" s="169" t="s">
        <v>1694</v>
      </c>
      <c r="C534" s="168" t="s">
        <v>13</v>
      </c>
      <c r="D534" s="168" t="s">
        <v>1695</v>
      </c>
      <c r="E534" s="371" t="s">
        <v>1526</v>
      </c>
      <c r="F534" s="371"/>
      <c r="G534" s="170" t="s">
        <v>1530</v>
      </c>
      <c r="H534" s="189">
        <v>7.4999999999999997E-2</v>
      </c>
      <c r="I534" s="190">
        <v>0.49</v>
      </c>
      <c r="J534" s="190">
        <v>0.03</v>
      </c>
    </row>
    <row r="535" spans="1:10" ht="52.15" customHeight="1">
      <c r="A535" s="171" t="s">
        <v>1502</v>
      </c>
      <c r="B535" s="172" t="s">
        <v>1696</v>
      </c>
      <c r="C535" s="171" t="s">
        <v>13</v>
      </c>
      <c r="D535" s="171" t="s">
        <v>1697</v>
      </c>
      <c r="E535" s="372" t="s">
        <v>1505</v>
      </c>
      <c r="F535" s="372"/>
      <c r="G535" s="173" t="s">
        <v>1534</v>
      </c>
      <c r="H535" s="191">
        <v>1.23</v>
      </c>
      <c r="I535" s="192">
        <v>743.42</v>
      </c>
      <c r="J535" s="192">
        <v>914.4</v>
      </c>
    </row>
    <row r="536" spans="1:10" ht="25.5">
      <c r="A536" s="174"/>
      <c r="B536" s="174"/>
      <c r="C536" s="174"/>
      <c r="D536" s="174"/>
      <c r="E536" s="174" t="s">
        <v>1512</v>
      </c>
      <c r="F536" s="175">
        <v>13.46</v>
      </c>
      <c r="G536" s="174" t="s">
        <v>1513</v>
      </c>
      <c r="H536" s="175">
        <v>0</v>
      </c>
      <c r="I536" s="174" t="s">
        <v>1514</v>
      </c>
      <c r="J536" s="175">
        <v>13.46</v>
      </c>
    </row>
    <row r="537" spans="1:10">
      <c r="A537" s="174"/>
      <c r="B537" s="174"/>
      <c r="C537" s="174"/>
      <c r="D537" s="174"/>
      <c r="E537" s="174" t="s">
        <v>1515</v>
      </c>
      <c r="F537" s="175">
        <v>233.64</v>
      </c>
      <c r="G537" s="174"/>
      <c r="H537" s="373" t="s">
        <v>1516</v>
      </c>
      <c r="I537" s="373"/>
      <c r="J537" s="175">
        <v>1168.2</v>
      </c>
    </row>
    <row r="538" spans="1:10" ht="49.9" customHeight="1" thickBot="1">
      <c r="A538" s="176"/>
      <c r="B538" s="176"/>
      <c r="C538" s="176"/>
      <c r="D538" s="176"/>
      <c r="E538" s="176"/>
      <c r="F538" s="176"/>
      <c r="G538" s="176" t="s">
        <v>1517</v>
      </c>
      <c r="H538" s="193">
        <v>0.63</v>
      </c>
      <c r="I538" s="176" t="s">
        <v>1518</v>
      </c>
      <c r="J538" s="194">
        <v>735.96</v>
      </c>
    </row>
    <row r="539" spans="1:10" ht="1.1499999999999999" customHeight="1" thickTop="1">
      <c r="A539" s="177"/>
      <c r="B539" s="177"/>
      <c r="C539" s="177"/>
      <c r="D539" s="177"/>
      <c r="E539" s="177"/>
      <c r="F539" s="177"/>
      <c r="G539" s="177"/>
      <c r="H539" s="177"/>
      <c r="I539" s="177"/>
      <c r="J539" s="177"/>
    </row>
    <row r="540" spans="1:10" ht="18" customHeight="1">
      <c r="A540" s="178" t="s">
        <v>1757</v>
      </c>
      <c r="B540" s="179" t="s">
        <v>1480</v>
      </c>
      <c r="C540" s="178" t="s">
        <v>1481</v>
      </c>
      <c r="D540" s="178" t="s">
        <v>1482</v>
      </c>
      <c r="E540" s="374" t="s">
        <v>1483</v>
      </c>
      <c r="F540" s="374"/>
      <c r="G540" s="180" t="s">
        <v>1484</v>
      </c>
      <c r="H540" s="179" t="s">
        <v>1485</v>
      </c>
      <c r="I540" s="179" t="s">
        <v>1486</v>
      </c>
      <c r="J540" s="179" t="s">
        <v>1487</v>
      </c>
    </row>
    <row r="541" spans="1:10" ht="39" customHeight="1">
      <c r="A541" s="181" t="s">
        <v>1488</v>
      </c>
      <c r="B541" s="182" t="s">
        <v>1647</v>
      </c>
      <c r="C541" s="181" t="s">
        <v>13</v>
      </c>
      <c r="D541" s="181" t="s">
        <v>79</v>
      </c>
      <c r="E541" s="375" t="s">
        <v>1533</v>
      </c>
      <c r="F541" s="375"/>
      <c r="G541" s="183" t="s">
        <v>1491</v>
      </c>
      <c r="H541" s="195">
        <v>1</v>
      </c>
      <c r="I541" s="196">
        <v>47.8</v>
      </c>
      <c r="J541" s="196">
        <v>47.8</v>
      </c>
    </row>
    <row r="542" spans="1:10" ht="24" customHeight="1">
      <c r="A542" s="168" t="s">
        <v>1492</v>
      </c>
      <c r="B542" s="169" t="s">
        <v>1628</v>
      </c>
      <c r="C542" s="168" t="s">
        <v>13</v>
      </c>
      <c r="D542" s="168" t="s">
        <v>1629</v>
      </c>
      <c r="E542" s="371" t="s">
        <v>1498</v>
      </c>
      <c r="F542" s="371"/>
      <c r="G542" s="170" t="s">
        <v>1499</v>
      </c>
      <c r="H542" s="189">
        <v>0.33905000000000002</v>
      </c>
      <c r="I542" s="190">
        <v>27.26</v>
      </c>
      <c r="J542" s="190">
        <v>9.24</v>
      </c>
    </row>
    <row r="543" spans="1:10" ht="24" customHeight="1">
      <c r="A543" s="168" t="s">
        <v>1492</v>
      </c>
      <c r="B543" s="169" t="s">
        <v>1500</v>
      </c>
      <c r="C543" s="168" t="s">
        <v>13</v>
      </c>
      <c r="D543" s="168" t="s">
        <v>1501</v>
      </c>
      <c r="E543" s="371" t="s">
        <v>1498</v>
      </c>
      <c r="F543" s="371"/>
      <c r="G543" s="170" t="s">
        <v>1499</v>
      </c>
      <c r="H543" s="189">
        <v>0.12265</v>
      </c>
      <c r="I543" s="190">
        <v>21.78</v>
      </c>
      <c r="J543" s="190">
        <v>2.67</v>
      </c>
    </row>
    <row r="544" spans="1:10" ht="39" customHeight="1">
      <c r="A544" s="168" t="s">
        <v>1492</v>
      </c>
      <c r="B544" s="169" t="s">
        <v>1648</v>
      </c>
      <c r="C544" s="168" t="s">
        <v>13</v>
      </c>
      <c r="D544" s="168" t="s">
        <v>1649</v>
      </c>
      <c r="E544" s="371" t="s">
        <v>1533</v>
      </c>
      <c r="F544" s="371"/>
      <c r="G544" s="170" t="s">
        <v>1534</v>
      </c>
      <c r="H544" s="189">
        <v>6.9000000000000006E-2</v>
      </c>
      <c r="I544" s="190">
        <v>520.16999999999996</v>
      </c>
      <c r="J544" s="190">
        <v>35.89</v>
      </c>
    </row>
    <row r="545" spans="1:10" ht="25.5">
      <c r="A545" s="174"/>
      <c r="B545" s="174"/>
      <c r="C545" s="174"/>
      <c r="D545" s="174"/>
      <c r="E545" s="174" t="s">
        <v>1512</v>
      </c>
      <c r="F545" s="175">
        <v>11.85</v>
      </c>
      <c r="G545" s="174" t="s">
        <v>1513</v>
      </c>
      <c r="H545" s="175">
        <v>0</v>
      </c>
      <c r="I545" s="174" t="s">
        <v>1514</v>
      </c>
      <c r="J545" s="175">
        <v>11.85</v>
      </c>
    </row>
    <row r="546" spans="1:10">
      <c r="A546" s="174"/>
      <c r="B546" s="174"/>
      <c r="C546" s="174"/>
      <c r="D546" s="174"/>
      <c r="E546" s="174" t="s">
        <v>1515</v>
      </c>
      <c r="F546" s="175">
        <v>11.95</v>
      </c>
      <c r="G546" s="174"/>
      <c r="H546" s="373" t="s">
        <v>1516</v>
      </c>
      <c r="I546" s="373"/>
      <c r="J546" s="175">
        <v>59.75</v>
      </c>
    </row>
    <row r="547" spans="1:10" ht="49.9" customHeight="1" thickBot="1">
      <c r="A547" s="176"/>
      <c r="B547" s="176"/>
      <c r="C547" s="176"/>
      <c r="D547" s="176"/>
      <c r="E547" s="176"/>
      <c r="F547" s="176"/>
      <c r="G547" s="176" t="s">
        <v>1517</v>
      </c>
      <c r="H547" s="193">
        <v>13.25</v>
      </c>
      <c r="I547" s="176" t="s">
        <v>1518</v>
      </c>
      <c r="J547" s="194">
        <v>791.68</v>
      </c>
    </row>
    <row r="548" spans="1:10" ht="1.1499999999999999" customHeight="1" thickTop="1">
      <c r="A548" s="177"/>
      <c r="B548" s="177"/>
      <c r="C548" s="177"/>
      <c r="D548" s="177"/>
      <c r="E548" s="177"/>
      <c r="F548" s="177"/>
      <c r="G548" s="177"/>
      <c r="H548" s="177"/>
      <c r="I548" s="177"/>
      <c r="J548" s="177"/>
    </row>
    <row r="549" spans="1:10" ht="18" customHeight="1">
      <c r="A549" s="178" t="s">
        <v>1758</v>
      </c>
      <c r="B549" s="179" t="s">
        <v>1480</v>
      </c>
      <c r="C549" s="178" t="s">
        <v>1481</v>
      </c>
      <c r="D549" s="178" t="s">
        <v>1482</v>
      </c>
      <c r="E549" s="374" t="s">
        <v>1483</v>
      </c>
      <c r="F549" s="374"/>
      <c r="G549" s="180" t="s">
        <v>1484</v>
      </c>
      <c r="H549" s="179" t="s">
        <v>1485</v>
      </c>
      <c r="I549" s="179" t="s">
        <v>1486</v>
      </c>
      <c r="J549" s="179" t="s">
        <v>1487</v>
      </c>
    </row>
    <row r="550" spans="1:10" ht="39" customHeight="1">
      <c r="A550" s="181" t="s">
        <v>1488</v>
      </c>
      <c r="B550" s="182" t="s">
        <v>1759</v>
      </c>
      <c r="C550" s="181" t="s">
        <v>13</v>
      </c>
      <c r="D550" s="181" t="s">
        <v>153</v>
      </c>
      <c r="E550" s="375" t="s">
        <v>1533</v>
      </c>
      <c r="F550" s="375"/>
      <c r="G550" s="183" t="s">
        <v>1491</v>
      </c>
      <c r="H550" s="195">
        <v>1</v>
      </c>
      <c r="I550" s="196">
        <v>96.49</v>
      </c>
      <c r="J550" s="196">
        <v>96.49</v>
      </c>
    </row>
    <row r="551" spans="1:10" ht="25.9" customHeight="1">
      <c r="A551" s="168" t="s">
        <v>1492</v>
      </c>
      <c r="B551" s="169" t="s">
        <v>1522</v>
      </c>
      <c r="C551" s="168" t="s">
        <v>13</v>
      </c>
      <c r="D551" s="168" t="s">
        <v>1523</v>
      </c>
      <c r="E551" s="371" t="s">
        <v>1498</v>
      </c>
      <c r="F551" s="371"/>
      <c r="G551" s="170" t="s">
        <v>1499</v>
      </c>
      <c r="H551" s="189">
        <v>0.73099999999999998</v>
      </c>
      <c r="I551" s="190">
        <v>22.16</v>
      </c>
      <c r="J551" s="190">
        <v>16.190000000000001</v>
      </c>
    </row>
    <row r="552" spans="1:10" ht="24" customHeight="1">
      <c r="A552" s="168" t="s">
        <v>1492</v>
      </c>
      <c r="B552" s="169" t="s">
        <v>1496</v>
      </c>
      <c r="C552" s="168" t="s">
        <v>13</v>
      </c>
      <c r="D552" s="168" t="s">
        <v>1497</v>
      </c>
      <c r="E552" s="371" t="s">
        <v>1498</v>
      </c>
      <c r="F552" s="371"/>
      <c r="G552" s="170" t="s">
        <v>1499</v>
      </c>
      <c r="H552" s="189">
        <v>1.718</v>
      </c>
      <c r="I552" s="190">
        <v>26.91</v>
      </c>
      <c r="J552" s="190">
        <v>46.23</v>
      </c>
    </row>
    <row r="553" spans="1:10" ht="39" customHeight="1">
      <c r="A553" s="168" t="s">
        <v>1492</v>
      </c>
      <c r="B553" s="169" t="s">
        <v>1524</v>
      </c>
      <c r="C553" s="168" t="s">
        <v>13</v>
      </c>
      <c r="D553" s="168" t="s">
        <v>1525</v>
      </c>
      <c r="E553" s="371" t="s">
        <v>1526</v>
      </c>
      <c r="F553" s="371"/>
      <c r="G553" s="170" t="s">
        <v>1527</v>
      </c>
      <c r="H553" s="189">
        <v>1.4E-2</v>
      </c>
      <c r="I553" s="190">
        <v>29.01</v>
      </c>
      <c r="J553" s="190">
        <v>0.4</v>
      </c>
    </row>
    <row r="554" spans="1:10" ht="39" customHeight="1">
      <c r="A554" s="168" t="s">
        <v>1492</v>
      </c>
      <c r="B554" s="169" t="s">
        <v>1528</v>
      </c>
      <c r="C554" s="168" t="s">
        <v>13</v>
      </c>
      <c r="D554" s="168" t="s">
        <v>1529</v>
      </c>
      <c r="E554" s="371" t="s">
        <v>1526</v>
      </c>
      <c r="F554" s="371"/>
      <c r="G554" s="170" t="s">
        <v>1530</v>
      </c>
      <c r="H554" s="189">
        <v>5.6000000000000001E-2</v>
      </c>
      <c r="I554" s="190">
        <v>27.35</v>
      </c>
      <c r="J554" s="190">
        <v>1.53</v>
      </c>
    </row>
    <row r="555" spans="1:10" ht="39" customHeight="1">
      <c r="A555" s="171" t="s">
        <v>1502</v>
      </c>
      <c r="B555" s="172" t="s">
        <v>1736</v>
      </c>
      <c r="C555" s="171" t="s">
        <v>13</v>
      </c>
      <c r="D555" s="171" t="s">
        <v>1737</v>
      </c>
      <c r="E555" s="372" t="s">
        <v>1505</v>
      </c>
      <c r="F555" s="372"/>
      <c r="G555" s="173" t="s">
        <v>1491</v>
      </c>
      <c r="H555" s="191">
        <v>0.315</v>
      </c>
      <c r="I555" s="192">
        <v>52.14</v>
      </c>
      <c r="J555" s="192">
        <v>16.420000000000002</v>
      </c>
    </row>
    <row r="556" spans="1:10" ht="25.9" customHeight="1">
      <c r="A556" s="171" t="s">
        <v>1502</v>
      </c>
      <c r="B556" s="172" t="s">
        <v>1652</v>
      </c>
      <c r="C556" s="171" t="s">
        <v>13</v>
      </c>
      <c r="D556" s="171" t="s">
        <v>1653</v>
      </c>
      <c r="E556" s="372" t="s">
        <v>1505</v>
      </c>
      <c r="F556" s="372"/>
      <c r="G556" s="173" t="s">
        <v>1599</v>
      </c>
      <c r="H556" s="191">
        <v>9.5499999999999995E-3</v>
      </c>
      <c r="I556" s="192">
        <v>8.34</v>
      </c>
      <c r="J556" s="192">
        <v>7.0000000000000007E-2</v>
      </c>
    </row>
    <row r="557" spans="1:10" ht="25.9" customHeight="1">
      <c r="A557" s="171" t="s">
        <v>1502</v>
      </c>
      <c r="B557" s="172" t="s">
        <v>1535</v>
      </c>
      <c r="C557" s="171" t="s">
        <v>13</v>
      </c>
      <c r="D557" s="171" t="s">
        <v>1536</v>
      </c>
      <c r="E557" s="372" t="s">
        <v>1505</v>
      </c>
      <c r="F557" s="372"/>
      <c r="G557" s="173" t="s">
        <v>29</v>
      </c>
      <c r="H557" s="191">
        <v>1.218</v>
      </c>
      <c r="I557" s="192">
        <v>10.220000000000001</v>
      </c>
      <c r="J557" s="192">
        <v>12.44</v>
      </c>
    </row>
    <row r="558" spans="1:10" ht="25.9" customHeight="1">
      <c r="A558" s="171" t="s">
        <v>1502</v>
      </c>
      <c r="B558" s="172" t="s">
        <v>1654</v>
      </c>
      <c r="C558" s="171" t="s">
        <v>13</v>
      </c>
      <c r="D558" s="171" t="s">
        <v>1655</v>
      </c>
      <c r="E558" s="372" t="s">
        <v>1505</v>
      </c>
      <c r="F558" s="372"/>
      <c r="G558" s="173" t="s">
        <v>29</v>
      </c>
      <c r="H558" s="191">
        <v>0.72199999999999998</v>
      </c>
      <c r="I558" s="192">
        <v>3.57</v>
      </c>
      <c r="J558" s="192">
        <v>2.57</v>
      </c>
    </row>
    <row r="559" spans="1:10" ht="25.9" customHeight="1">
      <c r="A559" s="171" t="s">
        <v>1502</v>
      </c>
      <c r="B559" s="172" t="s">
        <v>1738</v>
      </c>
      <c r="C559" s="171" t="s">
        <v>13</v>
      </c>
      <c r="D559" s="171" t="s">
        <v>1739</v>
      </c>
      <c r="E559" s="372" t="s">
        <v>1505</v>
      </c>
      <c r="F559" s="372"/>
      <c r="G559" s="173" t="s">
        <v>86</v>
      </c>
      <c r="H559" s="191">
        <v>8.0000000000000002E-3</v>
      </c>
      <c r="I559" s="192">
        <v>18.36</v>
      </c>
      <c r="J559" s="192">
        <v>0.14000000000000001</v>
      </c>
    </row>
    <row r="560" spans="1:10" ht="25.9" customHeight="1">
      <c r="A560" s="171" t="s">
        <v>1502</v>
      </c>
      <c r="B560" s="172" t="s">
        <v>1740</v>
      </c>
      <c r="C560" s="171" t="s">
        <v>13</v>
      </c>
      <c r="D560" s="171" t="s">
        <v>1741</v>
      </c>
      <c r="E560" s="372" t="s">
        <v>1505</v>
      </c>
      <c r="F560" s="372"/>
      <c r="G560" s="173" t="s">
        <v>86</v>
      </c>
      <c r="H560" s="191">
        <v>8.9999999999999993E-3</v>
      </c>
      <c r="I560" s="192">
        <v>19.95</v>
      </c>
      <c r="J560" s="192">
        <v>0.17</v>
      </c>
    </row>
    <row r="561" spans="1:10" ht="25.9" customHeight="1">
      <c r="A561" s="171" t="s">
        <v>1502</v>
      </c>
      <c r="B561" s="172" t="s">
        <v>1660</v>
      </c>
      <c r="C561" s="171" t="s">
        <v>13</v>
      </c>
      <c r="D561" s="171" t="s">
        <v>1661</v>
      </c>
      <c r="E561" s="372" t="s">
        <v>1505</v>
      </c>
      <c r="F561" s="372"/>
      <c r="G561" s="173" t="s">
        <v>86</v>
      </c>
      <c r="H561" s="191">
        <v>1.4999999999999999E-2</v>
      </c>
      <c r="I561" s="192">
        <v>22.23</v>
      </c>
      <c r="J561" s="192">
        <v>0.33</v>
      </c>
    </row>
    <row r="562" spans="1:10" ht="25.5">
      <c r="A562" s="174"/>
      <c r="B562" s="174"/>
      <c r="C562" s="174"/>
      <c r="D562" s="174"/>
      <c r="E562" s="174" t="s">
        <v>1512</v>
      </c>
      <c r="F562" s="175">
        <v>44.81</v>
      </c>
      <c r="G562" s="174" t="s">
        <v>1513</v>
      </c>
      <c r="H562" s="175">
        <v>0</v>
      </c>
      <c r="I562" s="174" t="s">
        <v>1514</v>
      </c>
      <c r="J562" s="175">
        <v>44.81</v>
      </c>
    </row>
    <row r="563" spans="1:10">
      <c r="A563" s="174"/>
      <c r="B563" s="174"/>
      <c r="C563" s="174"/>
      <c r="D563" s="174"/>
      <c r="E563" s="174" t="s">
        <v>1515</v>
      </c>
      <c r="F563" s="175">
        <v>24.12</v>
      </c>
      <c r="G563" s="174"/>
      <c r="H563" s="373" t="s">
        <v>1516</v>
      </c>
      <c r="I563" s="373"/>
      <c r="J563" s="175">
        <v>120.61</v>
      </c>
    </row>
    <row r="564" spans="1:10" ht="49.9" customHeight="1" thickBot="1">
      <c r="A564" s="176"/>
      <c r="B564" s="176"/>
      <c r="C564" s="176"/>
      <c r="D564" s="176"/>
      <c r="E564" s="176"/>
      <c r="F564" s="176"/>
      <c r="G564" s="176" t="s">
        <v>1517</v>
      </c>
      <c r="H564" s="193">
        <v>44.97</v>
      </c>
      <c r="I564" s="176" t="s">
        <v>1518</v>
      </c>
      <c r="J564" s="194">
        <v>5423.83</v>
      </c>
    </row>
    <row r="565" spans="1:10" ht="1.1499999999999999" customHeight="1" thickTop="1">
      <c r="A565" s="177"/>
      <c r="B565" s="177"/>
      <c r="C565" s="177"/>
      <c r="D565" s="177"/>
      <c r="E565" s="177"/>
      <c r="F565" s="177"/>
      <c r="G565" s="177"/>
      <c r="H565" s="177"/>
      <c r="I565" s="177"/>
      <c r="J565" s="177"/>
    </row>
    <row r="566" spans="1:10" ht="18" customHeight="1">
      <c r="A566" s="178" t="s">
        <v>1760</v>
      </c>
      <c r="B566" s="179" t="s">
        <v>1480</v>
      </c>
      <c r="C566" s="178" t="s">
        <v>1481</v>
      </c>
      <c r="D566" s="178" t="s">
        <v>1482</v>
      </c>
      <c r="E566" s="374" t="s">
        <v>1483</v>
      </c>
      <c r="F566" s="374"/>
      <c r="G566" s="180" t="s">
        <v>1484</v>
      </c>
      <c r="H566" s="179" t="s">
        <v>1485</v>
      </c>
      <c r="I566" s="179" t="s">
        <v>1486</v>
      </c>
      <c r="J566" s="179" t="s">
        <v>1487</v>
      </c>
    </row>
    <row r="567" spans="1:10" ht="39" customHeight="1">
      <c r="A567" s="181" t="s">
        <v>1488</v>
      </c>
      <c r="B567" s="182" t="s">
        <v>1675</v>
      </c>
      <c r="C567" s="181" t="s">
        <v>13</v>
      </c>
      <c r="D567" s="181" t="s">
        <v>89</v>
      </c>
      <c r="E567" s="375" t="s">
        <v>1533</v>
      </c>
      <c r="F567" s="375"/>
      <c r="G567" s="183" t="s">
        <v>86</v>
      </c>
      <c r="H567" s="195">
        <v>1</v>
      </c>
      <c r="I567" s="196">
        <v>13.97</v>
      </c>
      <c r="J567" s="196">
        <v>13.97</v>
      </c>
    </row>
    <row r="568" spans="1:10" ht="24" customHeight="1">
      <c r="A568" s="168" t="s">
        <v>1492</v>
      </c>
      <c r="B568" s="169" t="s">
        <v>1664</v>
      </c>
      <c r="C568" s="168" t="s">
        <v>13</v>
      </c>
      <c r="D568" s="168" t="s">
        <v>1665</v>
      </c>
      <c r="E568" s="371" t="s">
        <v>1498</v>
      </c>
      <c r="F568" s="371"/>
      <c r="G568" s="170" t="s">
        <v>1499</v>
      </c>
      <c r="H568" s="189">
        <v>3.9E-2</v>
      </c>
      <c r="I568" s="190">
        <v>22.24</v>
      </c>
      <c r="J568" s="190">
        <v>0.86</v>
      </c>
    </row>
    <row r="569" spans="1:10" ht="24" customHeight="1">
      <c r="A569" s="168" t="s">
        <v>1492</v>
      </c>
      <c r="B569" s="169" t="s">
        <v>1666</v>
      </c>
      <c r="C569" s="168" t="s">
        <v>13</v>
      </c>
      <c r="D569" s="168" t="s">
        <v>1667</v>
      </c>
      <c r="E569" s="371" t="s">
        <v>1498</v>
      </c>
      <c r="F569" s="371"/>
      <c r="G569" s="170" t="s">
        <v>1499</v>
      </c>
      <c r="H569" s="189">
        <v>0.10199999999999999</v>
      </c>
      <c r="I569" s="190">
        <v>27.05</v>
      </c>
      <c r="J569" s="190">
        <v>2.75</v>
      </c>
    </row>
    <row r="570" spans="1:10" ht="25.9" customHeight="1">
      <c r="A570" s="168" t="s">
        <v>1492</v>
      </c>
      <c r="B570" s="169" t="s">
        <v>1676</v>
      </c>
      <c r="C570" s="168" t="s">
        <v>13</v>
      </c>
      <c r="D570" s="168" t="s">
        <v>1677</v>
      </c>
      <c r="E570" s="371" t="s">
        <v>1533</v>
      </c>
      <c r="F570" s="371"/>
      <c r="G570" s="170" t="s">
        <v>86</v>
      </c>
      <c r="H570" s="189">
        <v>1</v>
      </c>
      <c r="I570" s="190">
        <v>9.5399999999999991</v>
      </c>
      <c r="J570" s="190">
        <v>9.5399999999999991</v>
      </c>
    </row>
    <row r="571" spans="1:10" ht="39" customHeight="1">
      <c r="A571" s="171" t="s">
        <v>1502</v>
      </c>
      <c r="B571" s="172" t="s">
        <v>1670</v>
      </c>
      <c r="C571" s="171" t="s">
        <v>13</v>
      </c>
      <c r="D571" s="171" t="s">
        <v>1671</v>
      </c>
      <c r="E571" s="372" t="s">
        <v>1505</v>
      </c>
      <c r="F571" s="372"/>
      <c r="G571" s="173" t="s">
        <v>21</v>
      </c>
      <c r="H571" s="191">
        <v>0.503</v>
      </c>
      <c r="I571" s="192">
        <v>0.22</v>
      </c>
      <c r="J571" s="192">
        <v>0.11</v>
      </c>
    </row>
    <row r="572" spans="1:10" ht="25.9" customHeight="1">
      <c r="A572" s="171" t="s">
        <v>1502</v>
      </c>
      <c r="B572" s="172" t="s">
        <v>1672</v>
      </c>
      <c r="C572" s="171" t="s">
        <v>13</v>
      </c>
      <c r="D572" s="171" t="s">
        <v>1673</v>
      </c>
      <c r="E572" s="372" t="s">
        <v>1505</v>
      </c>
      <c r="F572" s="372"/>
      <c r="G572" s="173" t="s">
        <v>86</v>
      </c>
      <c r="H572" s="191">
        <v>2.5000000000000001E-2</v>
      </c>
      <c r="I572" s="192">
        <v>28.75</v>
      </c>
      <c r="J572" s="192">
        <v>0.71</v>
      </c>
    </row>
    <row r="573" spans="1:10" ht="25.5">
      <c r="A573" s="174"/>
      <c r="B573" s="174"/>
      <c r="C573" s="174"/>
      <c r="D573" s="174"/>
      <c r="E573" s="174" t="s">
        <v>1512</v>
      </c>
      <c r="F573" s="175">
        <v>2.84</v>
      </c>
      <c r="G573" s="174" t="s">
        <v>1513</v>
      </c>
      <c r="H573" s="175">
        <v>0</v>
      </c>
      <c r="I573" s="174" t="s">
        <v>1514</v>
      </c>
      <c r="J573" s="175">
        <v>2.84</v>
      </c>
    </row>
    <row r="574" spans="1:10">
      <c r="A574" s="174"/>
      <c r="B574" s="174"/>
      <c r="C574" s="174"/>
      <c r="D574" s="174"/>
      <c r="E574" s="174" t="s">
        <v>1515</v>
      </c>
      <c r="F574" s="175">
        <v>3.49</v>
      </c>
      <c r="G574" s="174"/>
      <c r="H574" s="373" t="s">
        <v>1516</v>
      </c>
      <c r="I574" s="373"/>
      <c r="J574" s="175">
        <v>17.46</v>
      </c>
    </row>
    <row r="575" spans="1:10" ht="49.9" customHeight="1" thickBot="1">
      <c r="A575" s="176"/>
      <c r="B575" s="176"/>
      <c r="C575" s="176"/>
      <c r="D575" s="176"/>
      <c r="E575" s="176"/>
      <c r="F575" s="176"/>
      <c r="G575" s="176" t="s">
        <v>1517</v>
      </c>
      <c r="H575" s="193">
        <v>84.2</v>
      </c>
      <c r="I575" s="176" t="s">
        <v>1518</v>
      </c>
      <c r="J575" s="194">
        <v>1470.13</v>
      </c>
    </row>
    <row r="576" spans="1:10" ht="1.1499999999999999" customHeight="1" thickTop="1">
      <c r="A576" s="177"/>
      <c r="B576" s="177"/>
      <c r="C576" s="177"/>
      <c r="D576" s="177"/>
      <c r="E576" s="177"/>
      <c r="F576" s="177"/>
      <c r="G576" s="177"/>
      <c r="H576" s="177"/>
      <c r="I576" s="177"/>
      <c r="J576" s="177"/>
    </row>
    <row r="577" spans="1:10" ht="18" customHeight="1">
      <c r="A577" s="178" t="s">
        <v>1761</v>
      </c>
      <c r="B577" s="179" t="s">
        <v>1480</v>
      </c>
      <c r="C577" s="178" t="s">
        <v>1481</v>
      </c>
      <c r="D577" s="178" t="s">
        <v>1482</v>
      </c>
      <c r="E577" s="374" t="s">
        <v>1483</v>
      </c>
      <c r="F577" s="374"/>
      <c r="G577" s="180" t="s">
        <v>1484</v>
      </c>
      <c r="H577" s="179" t="s">
        <v>1485</v>
      </c>
      <c r="I577" s="179" t="s">
        <v>1486</v>
      </c>
      <c r="J577" s="179" t="s">
        <v>1487</v>
      </c>
    </row>
    <row r="578" spans="1:10" ht="39" customHeight="1">
      <c r="A578" s="181" t="s">
        <v>1488</v>
      </c>
      <c r="B578" s="182" t="s">
        <v>1708</v>
      </c>
      <c r="C578" s="181" t="s">
        <v>13</v>
      </c>
      <c r="D578" s="181" t="s">
        <v>117</v>
      </c>
      <c r="E578" s="375" t="s">
        <v>1533</v>
      </c>
      <c r="F578" s="375"/>
      <c r="G578" s="183" t="s">
        <v>1534</v>
      </c>
      <c r="H578" s="195">
        <v>1</v>
      </c>
      <c r="I578" s="196">
        <v>934.56</v>
      </c>
      <c r="J578" s="196">
        <v>934.56</v>
      </c>
    </row>
    <row r="579" spans="1:10" ht="24" customHeight="1">
      <c r="A579" s="168" t="s">
        <v>1492</v>
      </c>
      <c r="B579" s="169" t="s">
        <v>1628</v>
      </c>
      <c r="C579" s="168" t="s">
        <v>13</v>
      </c>
      <c r="D579" s="168" t="s">
        <v>1629</v>
      </c>
      <c r="E579" s="371" t="s">
        <v>1498</v>
      </c>
      <c r="F579" s="371"/>
      <c r="G579" s="170" t="s">
        <v>1499</v>
      </c>
      <c r="H579" s="189">
        <v>0.33400000000000002</v>
      </c>
      <c r="I579" s="190">
        <v>27.26</v>
      </c>
      <c r="J579" s="190">
        <v>9.1</v>
      </c>
    </row>
    <row r="580" spans="1:10" ht="24" customHeight="1">
      <c r="A580" s="168" t="s">
        <v>1492</v>
      </c>
      <c r="B580" s="169" t="s">
        <v>1500</v>
      </c>
      <c r="C580" s="168" t="s">
        <v>13</v>
      </c>
      <c r="D580" s="168" t="s">
        <v>1501</v>
      </c>
      <c r="E580" s="371" t="s">
        <v>1498</v>
      </c>
      <c r="F580" s="371"/>
      <c r="G580" s="170" t="s">
        <v>1499</v>
      </c>
      <c r="H580" s="189">
        <v>0.501</v>
      </c>
      <c r="I580" s="190">
        <v>21.78</v>
      </c>
      <c r="J580" s="190">
        <v>10.91</v>
      </c>
    </row>
    <row r="581" spans="1:10" ht="39" customHeight="1">
      <c r="A581" s="168" t="s">
        <v>1492</v>
      </c>
      <c r="B581" s="169" t="s">
        <v>1692</v>
      </c>
      <c r="C581" s="168" t="s">
        <v>13</v>
      </c>
      <c r="D581" s="168" t="s">
        <v>1693</v>
      </c>
      <c r="E581" s="371" t="s">
        <v>1526</v>
      </c>
      <c r="F581" s="371"/>
      <c r="G581" s="170" t="s">
        <v>1527</v>
      </c>
      <c r="H581" s="189">
        <v>9.1999999999999998E-2</v>
      </c>
      <c r="I581" s="190">
        <v>1.41</v>
      </c>
      <c r="J581" s="190">
        <v>0.12</v>
      </c>
    </row>
    <row r="582" spans="1:10" ht="39" customHeight="1">
      <c r="A582" s="168" t="s">
        <v>1492</v>
      </c>
      <c r="B582" s="169" t="s">
        <v>1694</v>
      </c>
      <c r="C582" s="168" t="s">
        <v>13</v>
      </c>
      <c r="D582" s="168" t="s">
        <v>1695</v>
      </c>
      <c r="E582" s="371" t="s">
        <v>1526</v>
      </c>
      <c r="F582" s="371"/>
      <c r="G582" s="170" t="s">
        <v>1530</v>
      </c>
      <c r="H582" s="189">
        <v>7.4999999999999997E-2</v>
      </c>
      <c r="I582" s="190">
        <v>0.49</v>
      </c>
      <c r="J582" s="190">
        <v>0.03</v>
      </c>
    </row>
    <row r="583" spans="1:10" ht="52.15" customHeight="1">
      <c r="A583" s="171" t="s">
        <v>1502</v>
      </c>
      <c r="B583" s="172" t="s">
        <v>1696</v>
      </c>
      <c r="C583" s="171" t="s">
        <v>13</v>
      </c>
      <c r="D583" s="171" t="s">
        <v>1697</v>
      </c>
      <c r="E583" s="372" t="s">
        <v>1505</v>
      </c>
      <c r="F583" s="372"/>
      <c r="G583" s="173" t="s">
        <v>1534</v>
      </c>
      <c r="H583" s="191">
        <v>1.23</v>
      </c>
      <c r="I583" s="192">
        <v>743.42</v>
      </c>
      <c r="J583" s="192">
        <v>914.4</v>
      </c>
    </row>
    <row r="584" spans="1:10" ht="25.5">
      <c r="A584" s="174"/>
      <c r="B584" s="174"/>
      <c r="C584" s="174"/>
      <c r="D584" s="174"/>
      <c r="E584" s="174" t="s">
        <v>1512</v>
      </c>
      <c r="F584" s="175">
        <v>13.46</v>
      </c>
      <c r="G584" s="174" t="s">
        <v>1513</v>
      </c>
      <c r="H584" s="175">
        <v>0</v>
      </c>
      <c r="I584" s="174" t="s">
        <v>1514</v>
      </c>
      <c r="J584" s="175">
        <v>13.46</v>
      </c>
    </row>
    <row r="585" spans="1:10">
      <c r="A585" s="174"/>
      <c r="B585" s="174"/>
      <c r="C585" s="174"/>
      <c r="D585" s="174"/>
      <c r="E585" s="174" t="s">
        <v>1515</v>
      </c>
      <c r="F585" s="175">
        <v>233.64</v>
      </c>
      <c r="G585" s="174"/>
      <c r="H585" s="373" t="s">
        <v>1516</v>
      </c>
      <c r="I585" s="373"/>
      <c r="J585" s="175">
        <v>1168.2</v>
      </c>
    </row>
    <row r="586" spans="1:10" ht="49.9" customHeight="1" thickBot="1">
      <c r="A586" s="176"/>
      <c r="B586" s="176"/>
      <c r="C586" s="176"/>
      <c r="D586" s="176"/>
      <c r="E586" s="176"/>
      <c r="F586" s="176"/>
      <c r="G586" s="176" t="s">
        <v>1517</v>
      </c>
      <c r="H586" s="193">
        <v>3.64</v>
      </c>
      <c r="I586" s="176" t="s">
        <v>1518</v>
      </c>
      <c r="J586" s="194">
        <v>4252.24</v>
      </c>
    </row>
    <row r="587" spans="1:10" ht="1.1499999999999999" customHeight="1" thickTop="1">
      <c r="A587" s="177"/>
      <c r="B587" s="177"/>
      <c r="C587" s="177"/>
      <c r="D587" s="177"/>
      <c r="E587" s="177"/>
      <c r="F587" s="177"/>
      <c r="G587" s="177"/>
      <c r="H587" s="177"/>
      <c r="I587" s="177"/>
      <c r="J587" s="177"/>
    </row>
    <row r="588" spans="1:10" ht="18" customHeight="1">
      <c r="A588" s="178" t="s">
        <v>1762</v>
      </c>
      <c r="B588" s="179" t="s">
        <v>1480</v>
      </c>
      <c r="C588" s="178" t="s">
        <v>1481</v>
      </c>
      <c r="D588" s="178" t="s">
        <v>1482</v>
      </c>
      <c r="E588" s="374" t="s">
        <v>1483</v>
      </c>
      <c r="F588" s="374"/>
      <c r="G588" s="180" t="s">
        <v>1484</v>
      </c>
      <c r="H588" s="179" t="s">
        <v>1485</v>
      </c>
      <c r="I588" s="179" t="s">
        <v>1486</v>
      </c>
      <c r="J588" s="179" t="s">
        <v>1487</v>
      </c>
    </row>
    <row r="589" spans="1:10" ht="52.15" customHeight="1">
      <c r="A589" s="181" t="s">
        <v>1488</v>
      </c>
      <c r="B589" s="182" t="s">
        <v>1763</v>
      </c>
      <c r="C589" s="181" t="s">
        <v>13</v>
      </c>
      <c r="D589" s="181" t="s">
        <v>162</v>
      </c>
      <c r="E589" s="375" t="s">
        <v>1533</v>
      </c>
      <c r="F589" s="375"/>
      <c r="G589" s="183" t="s">
        <v>1491</v>
      </c>
      <c r="H589" s="195">
        <v>1</v>
      </c>
      <c r="I589" s="196">
        <v>52.81</v>
      </c>
      <c r="J589" s="196">
        <v>52.81</v>
      </c>
    </row>
    <row r="590" spans="1:10" ht="25.9" customHeight="1">
      <c r="A590" s="168" t="s">
        <v>1492</v>
      </c>
      <c r="B590" s="169" t="s">
        <v>1522</v>
      </c>
      <c r="C590" s="168" t="s">
        <v>13</v>
      </c>
      <c r="D590" s="168" t="s">
        <v>1523</v>
      </c>
      <c r="E590" s="371" t="s">
        <v>1498</v>
      </c>
      <c r="F590" s="371"/>
      <c r="G590" s="170" t="s">
        <v>1499</v>
      </c>
      <c r="H590" s="189">
        <v>0.11</v>
      </c>
      <c r="I590" s="190">
        <v>22.16</v>
      </c>
      <c r="J590" s="190">
        <v>2.4300000000000002</v>
      </c>
    </row>
    <row r="591" spans="1:10" ht="24" customHeight="1">
      <c r="A591" s="168" t="s">
        <v>1492</v>
      </c>
      <c r="B591" s="169" t="s">
        <v>1496</v>
      </c>
      <c r="C591" s="168" t="s">
        <v>13</v>
      </c>
      <c r="D591" s="168" t="s">
        <v>1497</v>
      </c>
      <c r="E591" s="371" t="s">
        <v>1498</v>
      </c>
      <c r="F591" s="371"/>
      <c r="G591" s="170" t="s">
        <v>1499</v>
      </c>
      <c r="H591" s="189">
        <v>0.6</v>
      </c>
      <c r="I591" s="190">
        <v>26.91</v>
      </c>
      <c r="J591" s="190">
        <v>16.14</v>
      </c>
    </row>
    <row r="592" spans="1:10" ht="39" customHeight="1">
      <c r="A592" s="168" t="s">
        <v>1492</v>
      </c>
      <c r="B592" s="169" t="s">
        <v>1764</v>
      </c>
      <c r="C592" s="168" t="s">
        <v>13</v>
      </c>
      <c r="D592" s="168" t="s">
        <v>1765</v>
      </c>
      <c r="E592" s="371" t="s">
        <v>1533</v>
      </c>
      <c r="F592" s="371"/>
      <c r="G592" s="170" t="s">
        <v>1491</v>
      </c>
      <c r="H592" s="189">
        <v>6.7000000000000004E-2</v>
      </c>
      <c r="I592" s="190">
        <v>224.33</v>
      </c>
      <c r="J592" s="190">
        <v>15.03</v>
      </c>
    </row>
    <row r="593" spans="1:10" ht="25.9" customHeight="1">
      <c r="A593" s="171" t="s">
        <v>1502</v>
      </c>
      <c r="B593" s="172" t="s">
        <v>1652</v>
      </c>
      <c r="C593" s="171" t="s">
        <v>13</v>
      </c>
      <c r="D593" s="171" t="s">
        <v>1653</v>
      </c>
      <c r="E593" s="372" t="s">
        <v>1505</v>
      </c>
      <c r="F593" s="372"/>
      <c r="G593" s="173" t="s">
        <v>1599</v>
      </c>
      <c r="H593" s="191">
        <v>4.0000000000000001E-3</v>
      </c>
      <c r="I593" s="192">
        <v>8.34</v>
      </c>
      <c r="J593" s="192">
        <v>0.03</v>
      </c>
    </row>
    <row r="594" spans="1:10" ht="39" customHeight="1">
      <c r="A594" s="171" t="s">
        <v>1502</v>
      </c>
      <c r="B594" s="172" t="s">
        <v>1766</v>
      </c>
      <c r="C594" s="171" t="s">
        <v>13</v>
      </c>
      <c r="D594" s="171" t="s">
        <v>1767</v>
      </c>
      <c r="E594" s="372" t="s">
        <v>1768</v>
      </c>
      <c r="F594" s="372"/>
      <c r="G594" s="173" t="s">
        <v>1769</v>
      </c>
      <c r="H594" s="191">
        <v>0.19600000000000001</v>
      </c>
      <c r="I594" s="192">
        <v>20.66</v>
      </c>
      <c r="J594" s="192">
        <v>4.04</v>
      </c>
    </row>
    <row r="595" spans="1:10" ht="39" customHeight="1">
      <c r="A595" s="171" t="s">
        <v>1502</v>
      </c>
      <c r="B595" s="172" t="s">
        <v>1770</v>
      </c>
      <c r="C595" s="171" t="s">
        <v>13</v>
      </c>
      <c r="D595" s="171" t="s">
        <v>1771</v>
      </c>
      <c r="E595" s="372" t="s">
        <v>1768</v>
      </c>
      <c r="F595" s="372"/>
      <c r="G595" s="173" t="s">
        <v>1769</v>
      </c>
      <c r="H595" s="191">
        <v>0.39300000000000002</v>
      </c>
      <c r="I595" s="192">
        <v>21.6</v>
      </c>
      <c r="J595" s="192">
        <v>8.48</v>
      </c>
    </row>
    <row r="596" spans="1:10" ht="39" customHeight="1">
      <c r="A596" s="171" t="s">
        <v>1502</v>
      </c>
      <c r="B596" s="172" t="s">
        <v>1772</v>
      </c>
      <c r="C596" s="171" t="s">
        <v>13</v>
      </c>
      <c r="D596" s="171" t="s">
        <v>1773</v>
      </c>
      <c r="E596" s="372" t="s">
        <v>1768</v>
      </c>
      <c r="F596" s="372"/>
      <c r="G596" s="173" t="s">
        <v>1774</v>
      </c>
      <c r="H596" s="191">
        <v>0.78500000000000003</v>
      </c>
      <c r="I596" s="192">
        <v>7.95</v>
      </c>
      <c r="J596" s="192">
        <v>6.24</v>
      </c>
    </row>
    <row r="597" spans="1:10" ht="25.9" customHeight="1">
      <c r="A597" s="171" t="s">
        <v>1502</v>
      </c>
      <c r="B597" s="172" t="s">
        <v>1660</v>
      </c>
      <c r="C597" s="171" t="s">
        <v>13</v>
      </c>
      <c r="D597" s="171" t="s">
        <v>1661</v>
      </c>
      <c r="E597" s="372" t="s">
        <v>1505</v>
      </c>
      <c r="F597" s="372"/>
      <c r="G597" s="173" t="s">
        <v>86</v>
      </c>
      <c r="H597" s="191">
        <v>1.9E-2</v>
      </c>
      <c r="I597" s="192">
        <v>22.23</v>
      </c>
      <c r="J597" s="192">
        <v>0.42</v>
      </c>
    </row>
    <row r="598" spans="1:10" ht="25.5">
      <c r="A598" s="174"/>
      <c r="B598" s="174"/>
      <c r="C598" s="174"/>
      <c r="D598" s="174"/>
      <c r="E598" s="174" t="s">
        <v>1512</v>
      </c>
      <c r="F598" s="175">
        <v>15.24</v>
      </c>
      <c r="G598" s="174" t="s">
        <v>1513</v>
      </c>
      <c r="H598" s="175">
        <v>0</v>
      </c>
      <c r="I598" s="174" t="s">
        <v>1514</v>
      </c>
      <c r="J598" s="175">
        <v>15.24</v>
      </c>
    </row>
    <row r="599" spans="1:10">
      <c r="A599" s="174"/>
      <c r="B599" s="174"/>
      <c r="C599" s="174"/>
      <c r="D599" s="174"/>
      <c r="E599" s="174" t="s">
        <v>1515</v>
      </c>
      <c r="F599" s="175">
        <v>13.2</v>
      </c>
      <c r="G599" s="174"/>
      <c r="H599" s="373" t="s">
        <v>1516</v>
      </c>
      <c r="I599" s="373"/>
      <c r="J599" s="175">
        <v>66.010000000000005</v>
      </c>
    </row>
    <row r="600" spans="1:10" ht="49.9" customHeight="1" thickBot="1">
      <c r="A600" s="176"/>
      <c r="B600" s="176"/>
      <c r="C600" s="176"/>
      <c r="D600" s="176"/>
      <c r="E600" s="176"/>
      <c r="F600" s="176"/>
      <c r="G600" s="176" t="s">
        <v>1517</v>
      </c>
      <c r="H600" s="193">
        <v>333.34</v>
      </c>
      <c r="I600" s="176" t="s">
        <v>1518</v>
      </c>
      <c r="J600" s="194">
        <v>22003.77</v>
      </c>
    </row>
    <row r="601" spans="1:10" ht="1.1499999999999999" customHeight="1" thickTop="1">
      <c r="A601" s="177"/>
      <c r="B601" s="177"/>
      <c r="C601" s="177"/>
      <c r="D601" s="177"/>
      <c r="E601" s="177"/>
      <c r="F601" s="177"/>
      <c r="G601" s="177"/>
      <c r="H601" s="177"/>
      <c r="I601" s="177"/>
      <c r="J601" s="177"/>
    </row>
    <row r="602" spans="1:10" ht="18" customHeight="1">
      <c r="A602" s="178" t="s">
        <v>1775</v>
      </c>
      <c r="B602" s="179" t="s">
        <v>1480</v>
      </c>
      <c r="C602" s="178" t="s">
        <v>1481</v>
      </c>
      <c r="D602" s="178" t="s">
        <v>1482</v>
      </c>
      <c r="E602" s="374" t="s">
        <v>1483</v>
      </c>
      <c r="F602" s="374"/>
      <c r="G602" s="180" t="s">
        <v>1484</v>
      </c>
      <c r="H602" s="179" t="s">
        <v>1485</v>
      </c>
      <c r="I602" s="179" t="s">
        <v>1486</v>
      </c>
      <c r="J602" s="179" t="s">
        <v>1487</v>
      </c>
    </row>
    <row r="603" spans="1:10" ht="39" customHeight="1">
      <c r="A603" s="181" t="s">
        <v>1488</v>
      </c>
      <c r="B603" s="182" t="s">
        <v>1776</v>
      </c>
      <c r="C603" s="181" t="s">
        <v>13</v>
      </c>
      <c r="D603" s="181" t="s">
        <v>165</v>
      </c>
      <c r="E603" s="375" t="s">
        <v>1533</v>
      </c>
      <c r="F603" s="375"/>
      <c r="G603" s="183" t="s">
        <v>86</v>
      </c>
      <c r="H603" s="195">
        <v>1</v>
      </c>
      <c r="I603" s="196">
        <v>10.82</v>
      </c>
      <c r="J603" s="196">
        <v>10.82</v>
      </c>
    </row>
    <row r="604" spans="1:10" ht="24" customHeight="1">
      <c r="A604" s="168" t="s">
        <v>1492</v>
      </c>
      <c r="B604" s="169" t="s">
        <v>1664</v>
      </c>
      <c r="C604" s="168" t="s">
        <v>13</v>
      </c>
      <c r="D604" s="168" t="s">
        <v>1665</v>
      </c>
      <c r="E604" s="371" t="s">
        <v>1498</v>
      </c>
      <c r="F604" s="371"/>
      <c r="G604" s="170" t="s">
        <v>1499</v>
      </c>
      <c r="H604" s="189">
        <v>6.4000000000000003E-3</v>
      </c>
      <c r="I604" s="190">
        <v>22.24</v>
      </c>
      <c r="J604" s="190">
        <v>0.14000000000000001</v>
      </c>
    </row>
    <row r="605" spans="1:10" ht="24" customHeight="1">
      <c r="A605" s="168" t="s">
        <v>1492</v>
      </c>
      <c r="B605" s="169" t="s">
        <v>1666</v>
      </c>
      <c r="C605" s="168" t="s">
        <v>13</v>
      </c>
      <c r="D605" s="168" t="s">
        <v>1667</v>
      </c>
      <c r="E605" s="371" t="s">
        <v>1498</v>
      </c>
      <c r="F605" s="371"/>
      <c r="G605" s="170" t="s">
        <v>1499</v>
      </c>
      <c r="H605" s="189">
        <v>3.9199999999999999E-2</v>
      </c>
      <c r="I605" s="190">
        <v>27.05</v>
      </c>
      <c r="J605" s="190">
        <v>1.06</v>
      </c>
    </row>
    <row r="606" spans="1:10" ht="25.9" customHeight="1">
      <c r="A606" s="168" t="s">
        <v>1492</v>
      </c>
      <c r="B606" s="169" t="s">
        <v>1680</v>
      </c>
      <c r="C606" s="168" t="s">
        <v>13</v>
      </c>
      <c r="D606" s="168" t="s">
        <v>1681</v>
      </c>
      <c r="E606" s="371" t="s">
        <v>1533</v>
      </c>
      <c r="F606" s="371"/>
      <c r="G606" s="170" t="s">
        <v>86</v>
      </c>
      <c r="H606" s="189">
        <v>1</v>
      </c>
      <c r="I606" s="190">
        <v>8.8000000000000007</v>
      </c>
      <c r="J606" s="190">
        <v>8.8000000000000007</v>
      </c>
    </row>
    <row r="607" spans="1:10" ht="39" customHeight="1">
      <c r="A607" s="171" t="s">
        <v>1502</v>
      </c>
      <c r="B607" s="172" t="s">
        <v>1670</v>
      </c>
      <c r="C607" s="171" t="s">
        <v>13</v>
      </c>
      <c r="D607" s="171" t="s">
        <v>1671</v>
      </c>
      <c r="E607" s="372" t="s">
        <v>1505</v>
      </c>
      <c r="F607" s="372"/>
      <c r="G607" s="173" t="s">
        <v>21</v>
      </c>
      <c r="H607" s="191">
        <v>0.54300000000000004</v>
      </c>
      <c r="I607" s="192">
        <v>0.22</v>
      </c>
      <c r="J607" s="192">
        <v>0.11</v>
      </c>
    </row>
    <row r="608" spans="1:10" ht="25.9" customHeight="1">
      <c r="A608" s="171" t="s">
        <v>1502</v>
      </c>
      <c r="B608" s="172" t="s">
        <v>1672</v>
      </c>
      <c r="C608" s="171" t="s">
        <v>13</v>
      </c>
      <c r="D608" s="171" t="s">
        <v>1673</v>
      </c>
      <c r="E608" s="372" t="s">
        <v>1505</v>
      </c>
      <c r="F608" s="372"/>
      <c r="G608" s="173" t="s">
        <v>86</v>
      </c>
      <c r="H608" s="191">
        <v>2.5000000000000001E-2</v>
      </c>
      <c r="I608" s="192">
        <v>28.75</v>
      </c>
      <c r="J608" s="192">
        <v>0.71</v>
      </c>
    </row>
    <row r="609" spans="1:10" ht="25.5">
      <c r="A609" s="174"/>
      <c r="B609" s="174"/>
      <c r="C609" s="174"/>
      <c r="D609" s="174"/>
      <c r="E609" s="174" t="s">
        <v>1512</v>
      </c>
      <c r="F609" s="175">
        <v>1.02</v>
      </c>
      <c r="G609" s="174" t="s">
        <v>1513</v>
      </c>
      <c r="H609" s="175">
        <v>0</v>
      </c>
      <c r="I609" s="174" t="s">
        <v>1514</v>
      </c>
      <c r="J609" s="175">
        <v>1.02</v>
      </c>
    </row>
    <row r="610" spans="1:10">
      <c r="A610" s="174"/>
      <c r="B610" s="174"/>
      <c r="C610" s="174"/>
      <c r="D610" s="174"/>
      <c r="E610" s="174" t="s">
        <v>1515</v>
      </c>
      <c r="F610" s="175">
        <v>2.7</v>
      </c>
      <c r="G610" s="174"/>
      <c r="H610" s="373" t="s">
        <v>1516</v>
      </c>
      <c r="I610" s="373"/>
      <c r="J610" s="175">
        <v>13.52</v>
      </c>
    </row>
    <row r="611" spans="1:10" ht="49.9" customHeight="1" thickBot="1">
      <c r="A611" s="176"/>
      <c r="B611" s="176"/>
      <c r="C611" s="176"/>
      <c r="D611" s="176"/>
      <c r="E611" s="176"/>
      <c r="F611" s="176"/>
      <c r="G611" s="176" t="s">
        <v>1517</v>
      </c>
      <c r="H611" s="193">
        <v>839.33</v>
      </c>
      <c r="I611" s="176" t="s">
        <v>1518</v>
      </c>
      <c r="J611" s="194">
        <v>11347.74</v>
      </c>
    </row>
    <row r="612" spans="1:10" ht="1.1499999999999999" customHeight="1" thickTop="1">
      <c r="A612" s="177"/>
      <c r="B612" s="177"/>
      <c r="C612" s="177"/>
      <c r="D612" s="177"/>
      <c r="E612" s="177"/>
      <c r="F612" s="177"/>
      <c r="G612" s="177"/>
      <c r="H612" s="177"/>
      <c r="I612" s="177"/>
      <c r="J612" s="177"/>
    </row>
    <row r="613" spans="1:10" ht="18" customHeight="1">
      <c r="A613" s="178" t="s">
        <v>1777</v>
      </c>
      <c r="B613" s="179" t="s">
        <v>1480</v>
      </c>
      <c r="C613" s="178" t="s">
        <v>1481</v>
      </c>
      <c r="D613" s="178" t="s">
        <v>1482</v>
      </c>
      <c r="E613" s="374" t="s">
        <v>1483</v>
      </c>
      <c r="F613" s="374"/>
      <c r="G613" s="180" t="s">
        <v>1484</v>
      </c>
      <c r="H613" s="179" t="s">
        <v>1485</v>
      </c>
      <c r="I613" s="179" t="s">
        <v>1486</v>
      </c>
      <c r="J613" s="179" t="s">
        <v>1487</v>
      </c>
    </row>
    <row r="614" spans="1:10" ht="39" customHeight="1">
      <c r="A614" s="181" t="s">
        <v>1488</v>
      </c>
      <c r="B614" s="182" t="s">
        <v>1778</v>
      </c>
      <c r="C614" s="181" t="s">
        <v>13</v>
      </c>
      <c r="D614" s="181" t="s">
        <v>168</v>
      </c>
      <c r="E614" s="375" t="s">
        <v>1533</v>
      </c>
      <c r="F614" s="375"/>
      <c r="G614" s="183" t="s">
        <v>86</v>
      </c>
      <c r="H614" s="195">
        <v>1</v>
      </c>
      <c r="I614" s="196">
        <v>9.1</v>
      </c>
      <c r="J614" s="196">
        <v>9.1</v>
      </c>
    </row>
    <row r="615" spans="1:10" ht="24" customHeight="1">
      <c r="A615" s="168" t="s">
        <v>1492</v>
      </c>
      <c r="B615" s="169" t="s">
        <v>1664</v>
      </c>
      <c r="C615" s="168" t="s">
        <v>13</v>
      </c>
      <c r="D615" s="168" t="s">
        <v>1665</v>
      </c>
      <c r="E615" s="371" t="s">
        <v>1498</v>
      </c>
      <c r="F615" s="371"/>
      <c r="G615" s="170" t="s">
        <v>1499</v>
      </c>
      <c r="H615" s="189">
        <v>4.1999999999999997E-3</v>
      </c>
      <c r="I615" s="190">
        <v>22.24</v>
      </c>
      <c r="J615" s="190">
        <v>0.09</v>
      </c>
    </row>
    <row r="616" spans="1:10" ht="24" customHeight="1">
      <c r="A616" s="168" t="s">
        <v>1492</v>
      </c>
      <c r="B616" s="169" t="s">
        <v>1666</v>
      </c>
      <c r="C616" s="168" t="s">
        <v>13</v>
      </c>
      <c r="D616" s="168" t="s">
        <v>1667</v>
      </c>
      <c r="E616" s="371" t="s">
        <v>1498</v>
      </c>
      <c r="F616" s="371"/>
      <c r="G616" s="170" t="s">
        <v>1499</v>
      </c>
      <c r="H616" s="189">
        <v>2.5700000000000001E-2</v>
      </c>
      <c r="I616" s="190">
        <v>27.05</v>
      </c>
      <c r="J616" s="190">
        <v>0.69</v>
      </c>
    </row>
    <row r="617" spans="1:10" ht="25.9" customHeight="1">
      <c r="A617" s="168" t="s">
        <v>1492</v>
      </c>
      <c r="B617" s="169" t="s">
        <v>1684</v>
      </c>
      <c r="C617" s="168" t="s">
        <v>13</v>
      </c>
      <c r="D617" s="168" t="s">
        <v>1685</v>
      </c>
      <c r="E617" s="371" t="s">
        <v>1533</v>
      </c>
      <c r="F617" s="371"/>
      <c r="G617" s="170" t="s">
        <v>86</v>
      </c>
      <c r="H617" s="189">
        <v>1</v>
      </c>
      <c r="I617" s="190">
        <v>7.53</v>
      </c>
      <c r="J617" s="190">
        <v>7.53</v>
      </c>
    </row>
    <row r="618" spans="1:10" ht="39" customHeight="1">
      <c r="A618" s="171" t="s">
        <v>1502</v>
      </c>
      <c r="B618" s="172" t="s">
        <v>1670</v>
      </c>
      <c r="C618" s="171" t="s">
        <v>13</v>
      </c>
      <c r="D618" s="171" t="s">
        <v>1671</v>
      </c>
      <c r="E618" s="372" t="s">
        <v>1505</v>
      </c>
      <c r="F618" s="372"/>
      <c r="G618" s="173" t="s">
        <v>21</v>
      </c>
      <c r="H618" s="191">
        <v>0.36699999999999999</v>
      </c>
      <c r="I618" s="192">
        <v>0.22</v>
      </c>
      <c r="J618" s="192">
        <v>0.08</v>
      </c>
    </row>
    <row r="619" spans="1:10" ht="25.9" customHeight="1">
      <c r="A619" s="171" t="s">
        <v>1502</v>
      </c>
      <c r="B619" s="172" t="s">
        <v>1672</v>
      </c>
      <c r="C619" s="171" t="s">
        <v>13</v>
      </c>
      <c r="D619" s="171" t="s">
        <v>1673</v>
      </c>
      <c r="E619" s="372" t="s">
        <v>1505</v>
      </c>
      <c r="F619" s="372"/>
      <c r="G619" s="173" t="s">
        <v>86</v>
      </c>
      <c r="H619" s="191">
        <v>2.5000000000000001E-2</v>
      </c>
      <c r="I619" s="192">
        <v>28.75</v>
      </c>
      <c r="J619" s="192">
        <v>0.71</v>
      </c>
    </row>
    <row r="620" spans="1:10" ht="25.5">
      <c r="A620" s="174"/>
      <c r="B620" s="174"/>
      <c r="C620" s="174"/>
      <c r="D620" s="174"/>
      <c r="E620" s="174" t="s">
        <v>1512</v>
      </c>
      <c r="F620" s="175">
        <v>0.65</v>
      </c>
      <c r="G620" s="174" t="s">
        <v>1513</v>
      </c>
      <c r="H620" s="175">
        <v>0</v>
      </c>
      <c r="I620" s="174" t="s">
        <v>1514</v>
      </c>
      <c r="J620" s="175">
        <v>0.65</v>
      </c>
    </row>
    <row r="621" spans="1:10">
      <c r="A621" s="174"/>
      <c r="B621" s="174"/>
      <c r="C621" s="174"/>
      <c r="D621" s="174"/>
      <c r="E621" s="174" t="s">
        <v>1515</v>
      </c>
      <c r="F621" s="175">
        <v>2.27</v>
      </c>
      <c r="G621" s="174"/>
      <c r="H621" s="373" t="s">
        <v>1516</v>
      </c>
      <c r="I621" s="373"/>
      <c r="J621" s="175">
        <v>11.37</v>
      </c>
    </row>
    <row r="622" spans="1:10" ht="49.9" customHeight="1" thickBot="1">
      <c r="A622" s="176"/>
      <c r="B622" s="176"/>
      <c r="C622" s="176"/>
      <c r="D622" s="176"/>
      <c r="E622" s="176"/>
      <c r="F622" s="176"/>
      <c r="G622" s="176" t="s">
        <v>1517</v>
      </c>
      <c r="H622" s="193">
        <v>312.88</v>
      </c>
      <c r="I622" s="176" t="s">
        <v>1518</v>
      </c>
      <c r="J622" s="194">
        <v>3557.44</v>
      </c>
    </row>
    <row r="623" spans="1:10" ht="1.1499999999999999" customHeight="1" thickTop="1">
      <c r="A623" s="177"/>
      <c r="B623" s="177"/>
      <c r="C623" s="177"/>
      <c r="D623" s="177"/>
      <c r="E623" s="177"/>
      <c r="F623" s="177"/>
      <c r="G623" s="177"/>
      <c r="H623" s="177"/>
      <c r="I623" s="177"/>
      <c r="J623" s="177"/>
    </row>
    <row r="624" spans="1:10" ht="18" customHeight="1">
      <c r="A624" s="178" t="s">
        <v>1779</v>
      </c>
      <c r="B624" s="179" t="s">
        <v>1480</v>
      </c>
      <c r="C624" s="178" t="s">
        <v>1481</v>
      </c>
      <c r="D624" s="178" t="s">
        <v>1482</v>
      </c>
      <c r="E624" s="374" t="s">
        <v>1483</v>
      </c>
      <c r="F624" s="374"/>
      <c r="G624" s="180" t="s">
        <v>1484</v>
      </c>
      <c r="H624" s="179" t="s">
        <v>1485</v>
      </c>
      <c r="I624" s="179" t="s">
        <v>1486</v>
      </c>
      <c r="J624" s="179" t="s">
        <v>1487</v>
      </c>
    </row>
    <row r="625" spans="1:10" ht="39" customHeight="1">
      <c r="A625" s="181" t="s">
        <v>1488</v>
      </c>
      <c r="B625" s="182" t="s">
        <v>1780</v>
      </c>
      <c r="C625" s="181" t="s">
        <v>13</v>
      </c>
      <c r="D625" s="181" t="s">
        <v>171</v>
      </c>
      <c r="E625" s="375" t="s">
        <v>1533</v>
      </c>
      <c r="F625" s="375"/>
      <c r="G625" s="183" t="s">
        <v>86</v>
      </c>
      <c r="H625" s="195">
        <v>1</v>
      </c>
      <c r="I625" s="196">
        <v>13.82</v>
      </c>
      <c r="J625" s="196">
        <v>13.82</v>
      </c>
    </row>
    <row r="626" spans="1:10" ht="24" customHeight="1">
      <c r="A626" s="168" t="s">
        <v>1492</v>
      </c>
      <c r="B626" s="169" t="s">
        <v>1664</v>
      </c>
      <c r="C626" s="168" t="s">
        <v>13</v>
      </c>
      <c r="D626" s="168" t="s">
        <v>1665</v>
      </c>
      <c r="E626" s="371" t="s">
        <v>1498</v>
      </c>
      <c r="F626" s="371"/>
      <c r="G626" s="170" t="s">
        <v>1499</v>
      </c>
      <c r="H626" s="189">
        <v>1.7500000000000002E-2</v>
      </c>
      <c r="I626" s="190">
        <v>22.24</v>
      </c>
      <c r="J626" s="190">
        <v>0.38</v>
      </c>
    </row>
    <row r="627" spans="1:10" ht="24" customHeight="1">
      <c r="A627" s="168" t="s">
        <v>1492</v>
      </c>
      <c r="B627" s="169" t="s">
        <v>1666</v>
      </c>
      <c r="C627" s="168" t="s">
        <v>13</v>
      </c>
      <c r="D627" s="168" t="s">
        <v>1667</v>
      </c>
      <c r="E627" s="371" t="s">
        <v>1498</v>
      </c>
      <c r="F627" s="371"/>
      <c r="G627" s="170" t="s">
        <v>1499</v>
      </c>
      <c r="H627" s="189">
        <v>0.1069</v>
      </c>
      <c r="I627" s="190">
        <v>27.05</v>
      </c>
      <c r="J627" s="190">
        <v>2.89</v>
      </c>
    </row>
    <row r="628" spans="1:10" ht="25.9" customHeight="1">
      <c r="A628" s="168" t="s">
        <v>1492</v>
      </c>
      <c r="B628" s="169" t="s">
        <v>1688</v>
      </c>
      <c r="C628" s="168" t="s">
        <v>13</v>
      </c>
      <c r="D628" s="168" t="s">
        <v>1689</v>
      </c>
      <c r="E628" s="371" t="s">
        <v>1533</v>
      </c>
      <c r="F628" s="371"/>
      <c r="G628" s="170" t="s">
        <v>86</v>
      </c>
      <c r="H628" s="189">
        <v>1</v>
      </c>
      <c r="I628" s="190">
        <v>9.58</v>
      </c>
      <c r="J628" s="190">
        <v>9.58</v>
      </c>
    </row>
    <row r="629" spans="1:10" ht="39" customHeight="1">
      <c r="A629" s="171" t="s">
        <v>1502</v>
      </c>
      <c r="B629" s="172" t="s">
        <v>1670</v>
      </c>
      <c r="C629" s="171" t="s">
        <v>13</v>
      </c>
      <c r="D629" s="171" t="s">
        <v>1671</v>
      </c>
      <c r="E629" s="372" t="s">
        <v>1505</v>
      </c>
      <c r="F629" s="372"/>
      <c r="G629" s="173" t="s">
        <v>21</v>
      </c>
      <c r="H629" s="191">
        <v>1.19</v>
      </c>
      <c r="I629" s="192">
        <v>0.22</v>
      </c>
      <c r="J629" s="192">
        <v>0.26</v>
      </c>
    </row>
    <row r="630" spans="1:10" ht="25.9" customHeight="1">
      <c r="A630" s="171" t="s">
        <v>1502</v>
      </c>
      <c r="B630" s="172" t="s">
        <v>1672</v>
      </c>
      <c r="C630" s="171" t="s">
        <v>13</v>
      </c>
      <c r="D630" s="171" t="s">
        <v>1673</v>
      </c>
      <c r="E630" s="372" t="s">
        <v>1505</v>
      </c>
      <c r="F630" s="372"/>
      <c r="G630" s="173" t="s">
        <v>86</v>
      </c>
      <c r="H630" s="191">
        <v>2.5000000000000001E-2</v>
      </c>
      <c r="I630" s="192">
        <v>28.75</v>
      </c>
      <c r="J630" s="192">
        <v>0.71</v>
      </c>
    </row>
    <row r="631" spans="1:10" ht="25.5">
      <c r="A631" s="174"/>
      <c r="B631" s="174"/>
      <c r="C631" s="174"/>
      <c r="D631" s="174"/>
      <c r="E631" s="174" t="s">
        <v>1512</v>
      </c>
      <c r="F631" s="175">
        <v>3.53</v>
      </c>
      <c r="G631" s="174" t="s">
        <v>1513</v>
      </c>
      <c r="H631" s="175">
        <v>0</v>
      </c>
      <c r="I631" s="174" t="s">
        <v>1514</v>
      </c>
      <c r="J631" s="175">
        <v>3.53</v>
      </c>
    </row>
    <row r="632" spans="1:10">
      <c r="A632" s="174"/>
      <c r="B632" s="174"/>
      <c r="C632" s="174"/>
      <c r="D632" s="174"/>
      <c r="E632" s="174" t="s">
        <v>1515</v>
      </c>
      <c r="F632" s="175">
        <v>3.45</v>
      </c>
      <c r="G632" s="174"/>
      <c r="H632" s="373" t="s">
        <v>1516</v>
      </c>
      <c r="I632" s="373"/>
      <c r="J632" s="175">
        <v>17.27</v>
      </c>
    </row>
    <row r="633" spans="1:10" ht="49.9" customHeight="1" thickBot="1">
      <c r="A633" s="176"/>
      <c r="B633" s="176"/>
      <c r="C633" s="176"/>
      <c r="D633" s="176"/>
      <c r="E633" s="176"/>
      <c r="F633" s="176"/>
      <c r="G633" s="176" t="s">
        <v>1517</v>
      </c>
      <c r="H633" s="193">
        <v>450.22</v>
      </c>
      <c r="I633" s="176" t="s">
        <v>1518</v>
      </c>
      <c r="J633" s="194">
        <v>7775.29</v>
      </c>
    </row>
    <row r="634" spans="1:10" ht="1.1499999999999999" customHeight="1" thickTop="1">
      <c r="A634" s="177"/>
      <c r="B634" s="177"/>
      <c r="C634" s="177"/>
      <c r="D634" s="177"/>
      <c r="E634" s="177"/>
      <c r="F634" s="177"/>
      <c r="G634" s="177"/>
      <c r="H634" s="177"/>
      <c r="I634" s="177"/>
      <c r="J634" s="177"/>
    </row>
    <row r="635" spans="1:10" ht="18" customHeight="1">
      <c r="A635" s="178" t="s">
        <v>1781</v>
      </c>
      <c r="B635" s="179" t="s">
        <v>1480</v>
      </c>
      <c r="C635" s="178" t="s">
        <v>1481</v>
      </c>
      <c r="D635" s="178" t="s">
        <v>1482</v>
      </c>
      <c r="E635" s="374" t="s">
        <v>1483</v>
      </c>
      <c r="F635" s="374"/>
      <c r="G635" s="180" t="s">
        <v>1484</v>
      </c>
      <c r="H635" s="179" t="s">
        <v>1485</v>
      </c>
      <c r="I635" s="179" t="s">
        <v>1486</v>
      </c>
      <c r="J635" s="179" t="s">
        <v>1487</v>
      </c>
    </row>
    <row r="636" spans="1:10" ht="39" customHeight="1">
      <c r="A636" s="181" t="s">
        <v>1488</v>
      </c>
      <c r="B636" s="182" t="s">
        <v>1782</v>
      </c>
      <c r="C636" s="181" t="s">
        <v>13</v>
      </c>
      <c r="D636" s="181" t="s">
        <v>174</v>
      </c>
      <c r="E636" s="375" t="s">
        <v>1533</v>
      </c>
      <c r="F636" s="375"/>
      <c r="G636" s="183" t="s">
        <v>1534</v>
      </c>
      <c r="H636" s="195">
        <v>1</v>
      </c>
      <c r="I636" s="196">
        <v>837.11</v>
      </c>
      <c r="J636" s="196">
        <v>837.11</v>
      </c>
    </row>
    <row r="637" spans="1:10" ht="24" customHeight="1">
      <c r="A637" s="168" t="s">
        <v>1492</v>
      </c>
      <c r="B637" s="169" t="s">
        <v>1496</v>
      </c>
      <c r="C637" s="168" t="s">
        <v>13</v>
      </c>
      <c r="D637" s="168" t="s">
        <v>1497</v>
      </c>
      <c r="E637" s="371" t="s">
        <v>1498</v>
      </c>
      <c r="F637" s="371"/>
      <c r="G637" s="170" t="s">
        <v>1499</v>
      </c>
      <c r="H637" s="189">
        <v>0.224</v>
      </c>
      <c r="I637" s="190">
        <v>26.91</v>
      </c>
      <c r="J637" s="190">
        <v>6.02</v>
      </c>
    </row>
    <row r="638" spans="1:10" ht="24" customHeight="1">
      <c r="A638" s="168" t="s">
        <v>1492</v>
      </c>
      <c r="B638" s="169" t="s">
        <v>1628</v>
      </c>
      <c r="C638" s="168" t="s">
        <v>13</v>
      </c>
      <c r="D638" s="168" t="s">
        <v>1629</v>
      </c>
      <c r="E638" s="371" t="s">
        <v>1498</v>
      </c>
      <c r="F638" s="371"/>
      <c r="G638" s="170" t="s">
        <v>1499</v>
      </c>
      <c r="H638" s="189">
        <v>0.224</v>
      </c>
      <c r="I638" s="190">
        <v>27.26</v>
      </c>
      <c r="J638" s="190">
        <v>6.1</v>
      </c>
    </row>
    <row r="639" spans="1:10" ht="24" customHeight="1">
      <c r="A639" s="168" t="s">
        <v>1492</v>
      </c>
      <c r="B639" s="169" t="s">
        <v>1500</v>
      </c>
      <c r="C639" s="168" t="s">
        <v>13</v>
      </c>
      <c r="D639" s="168" t="s">
        <v>1501</v>
      </c>
      <c r="E639" s="371" t="s">
        <v>1498</v>
      </c>
      <c r="F639" s="371"/>
      <c r="G639" s="170" t="s">
        <v>1499</v>
      </c>
      <c r="H639" s="189">
        <v>1.345</v>
      </c>
      <c r="I639" s="190">
        <v>21.78</v>
      </c>
      <c r="J639" s="190">
        <v>29.29</v>
      </c>
    </row>
    <row r="640" spans="1:10" ht="39" customHeight="1">
      <c r="A640" s="168" t="s">
        <v>1492</v>
      </c>
      <c r="B640" s="169" t="s">
        <v>1692</v>
      </c>
      <c r="C640" s="168" t="s">
        <v>13</v>
      </c>
      <c r="D640" s="168" t="s">
        <v>1693</v>
      </c>
      <c r="E640" s="371" t="s">
        <v>1526</v>
      </c>
      <c r="F640" s="371"/>
      <c r="G640" s="170" t="s">
        <v>1527</v>
      </c>
      <c r="H640" s="189">
        <v>9.4E-2</v>
      </c>
      <c r="I640" s="190">
        <v>1.41</v>
      </c>
      <c r="J640" s="190">
        <v>0.13</v>
      </c>
    </row>
    <row r="641" spans="1:10" ht="39" customHeight="1">
      <c r="A641" s="168" t="s">
        <v>1492</v>
      </c>
      <c r="B641" s="169" t="s">
        <v>1694</v>
      </c>
      <c r="C641" s="168" t="s">
        <v>13</v>
      </c>
      <c r="D641" s="168" t="s">
        <v>1695</v>
      </c>
      <c r="E641" s="371" t="s">
        <v>1526</v>
      </c>
      <c r="F641" s="371"/>
      <c r="G641" s="170" t="s">
        <v>1530</v>
      </c>
      <c r="H641" s="189">
        <v>0.13</v>
      </c>
      <c r="I641" s="190">
        <v>0.49</v>
      </c>
      <c r="J641" s="190">
        <v>0.06</v>
      </c>
    </row>
    <row r="642" spans="1:10" ht="52.15" customHeight="1">
      <c r="A642" s="171" t="s">
        <v>1502</v>
      </c>
      <c r="B642" s="172" t="s">
        <v>1783</v>
      </c>
      <c r="C642" s="171" t="s">
        <v>13</v>
      </c>
      <c r="D642" s="171" t="s">
        <v>1784</v>
      </c>
      <c r="E642" s="372" t="s">
        <v>1505</v>
      </c>
      <c r="F642" s="372"/>
      <c r="G642" s="173" t="s">
        <v>1534</v>
      </c>
      <c r="H642" s="191">
        <v>1.103</v>
      </c>
      <c r="I642" s="192">
        <v>721.23</v>
      </c>
      <c r="J642" s="192">
        <v>795.51</v>
      </c>
    </row>
    <row r="643" spans="1:10" ht="25.5">
      <c r="A643" s="174"/>
      <c r="B643" s="174"/>
      <c r="C643" s="174"/>
      <c r="D643" s="174"/>
      <c r="E643" s="174" t="s">
        <v>1512</v>
      </c>
      <c r="F643" s="175">
        <v>27.42</v>
      </c>
      <c r="G643" s="174" t="s">
        <v>1513</v>
      </c>
      <c r="H643" s="175">
        <v>0</v>
      </c>
      <c r="I643" s="174" t="s">
        <v>1514</v>
      </c>
      <c r="J643" s="175">
        <v>27.42</v>
      </c>
    </row>
    <row r="644" spans="1:10">
      <c r="A644" s="174"/>
      <c r="B644" s="174"/>
      <c r="C644" s="174"/>
      <c r="D644" s="174"/>
      <c r="E644" s="174" t="s">
        <v>1515</v>
      </c>
      <c r="F644" s="175">
        <v>209.27</v>
      </c>
      <c r="G644" s="174"/>
      <c r="H644" s="373" t="s">
        <v>1516</v>
      </c>
      <c r="I644" s="373"/>
      <c r="J644" s="175">
        <v>1046.3800000000001</v>
      </c>
    </row>
    <row r="645" spans="1:10" ht="49.9" customHeight="1" thickBot="1">
      <c r="A645" s="176"/>
      <c r="B645" s="176"/>
      <c r="C645" s="176"/>
      <c r="D645" s="176"/>
      <c r="E645" s="176"/>
      <c r="F645" s="176"/>
      <c r="G645" s="176" t="s">
        <v>1517</v>
      </c>
      <c r="H645" s="193">
        <v>18.25</v>
      </c>
      <c r="I645" s="176" t="s">
        <v>1518</v>
      </c>
      <c r="J645" s="194">
        <v>19096.43</v>
      </c>
    </row>
    <row r="646" spans="1:10" ht="1.1499999999999999" customHeight="1" thickTop="1">
      <c r="A646" s="177"/>
      <c r="B646" s="177"/>
      <c r="C646" s="177"/>
      <c r="D646" s="177"/>
      <c r="E646" s="177"/>
      <c r="F646" s="177"/>
      <c r="G646" s="177"/>
      <c r="H646" s="177"/>
      <c r="I646" s="177"/>
      <c r="J646" s="177"/>
    </row>
    <row r="647" spans="1:10" ht="18" customHeight="1">
      <c r="A647" s="178" t="s">
        <v>1785</v>
      </c>
      <c r="B647" s="179" t="s">
        <v>1480</v>
      </c>
      <c r="C647" s="178" t="s">
        <v>1481</v>
      </c>
      <c r="D647" s="178" t="s">
        <v>1482</v>
      </c>
      <c r="E647" s="374" t="s">
        <v>1483</v>
      </c>
      <c r="F647" s="374"/>
      <c r="G647" s="180" t="s">
        <v>1484</v>
      </c>
      <c r="H647" s="179" t="s">
        <v>1485</v>
      </c>
      <c r="I647" s="179" t="s">
        <v>1486</v>
      </c>
      <c r="J647" s="179" t="s">
        <v>1487</v>
      </c>
    </row>
    <row r="648" spans="1:10" ht="52.15" customHeight="1">
      <c r="A648" s="181" t="s">
        <v>1488</v>
      </c>
      <c r="B648" s="182" t="s">
        <v>1763</v>
      </c>
      <c r="C648" s="181" t="s">
        <v>13</v>
      </c>
      <c r="D648" s="181" t="s">
        <v>162</v>
      </c>
      <c r="E648" s="375" t="s">
        <v>1533</v>
      </c>
      <c r="F648" s="375"/>
      <c r="G648" s="183" t="s">
        <v>1491</v>
      </c>
      <c r="H648" s="195">
        <v>1</v>
      </c>
      <c r="I648" s="196">
        <v>52.81</v>
      </c>
      <c r="J648" s="196">
        <v>52.81</v>
      </c>
    </row>
    <row r="649" spans="1:10" ht="25.9" customHeight="1">
      <c r="A649" s="168" t="s">
        <v>1492</v>
      </c>
      <c r="B649" s="169" t="s">
        <v>1522</v>
      </c>
      <c r="C649" s="168" t="s">
        <v>13</v>
      </c>
      <c r="D649" s="168" t="s">
        <v>1523</v>
      </c>
      <c r="E649" s="371" t="s">
        <v>1498</v>
      </c>
      <c r="F649" s="371"/>
      <c r="G649" s="170" t="s">
        <v>1499</v>
      </c>
      <c r="H649" s="189">
        <v>0.11</v>
      </c>
      <c r="I649" s="190">
        <v>22.16</v>
      </c>
      <c r="J649" s="190">
        <v>2.4300000000000002</v>
      </c>
    </row>
    <row r="650" spans="1:10" ht="24" customHeight="1">
      <c r="A650" s="168" t="s">
        <v>1492</v>
      </c>
      <c r="B650" s="169" t="s">
        <v>1496</v>
      </c>
      <c r="C650" s="168" t="s">
        <v>13</v>
      </c>
      <c r="D650" s="168" t="s">
        <v>1497</v>
      </c>
      <c r="E650" s="371" t="s">
        <v>1498</v>
      </c>
      <c r="F650" s="371"/>
      <c r="G650" s="170" t="s">
        <v>1499</v>
      </c>
      <c r="H650" s="189">
        <v>0.6</v>
      </c>
      <c r="I650" s="190">
        <v>26.91</v>
      </c>
      <c r="J650" s="190">
        <v>16.14</v>
      </c>
    </row>
    <row r="651" spans="1:10" ht="39" customHeight="1">
      <c r="A651" s="168" t="s">
        <v>1492</v>
      </c>
      <c r="B651" s="169" t="s">
        <v>1764</v>
      </c>
      <c r="C651" s="168" t="s">
        <v>13</v>
      </c>
      <c r="D651" s="168" t="s">
        <v>1765</v>
      </c>
      <c r="E651" s="371" t="s">
        <v>1533</v>
      </c>
      <c r="F651" s="371"/>
      <c r="G651" s="170" t="s">
        <v>1491</v>
      </c>
      <c r="H651" s="189">
        <v>6.7000000000000004E-2</v>
      </c>
      <c r="I651" s="190">
        <v>224.33</v>
      </c>
      <c r="J651" s="190">
        <v>15.03</v>
      </c>
    </row>
    <row r="652" spans="1:10" ht="25.9" customHeight="1">
      <c r="A652" s="171" t="s">
        <v>1502</v>
      </c>
      <c r="B652" s="172" t="s">
        <v>1652</v>
      </c>
      <c r="C652" s="171" t="s">
        <v>13</v>
      </c>
      <c r="D652" s="171" t="s">
        <v>1653</v>
      </c>
      <c r="E652" s="372" t="s">
        <v>1505</v>
      </c>
      <c r="F652" s="372"/>
      <c r="G652" s="173" t="s">
        <v>1599</v>
      </c>
      <c r="H652" s="191">
        <v>4.0000000000000001E-3</v>
      </c>
      <c r="I652" s="192">
        <v>8.34</v>
      </c>
      <c r="J652" s="192">
        <v>0.03</v>
      </c>
    </row>
    <row r="653" spans="1:10" ht="39" customHeight="1">
      <c r="A653" s="171" t="s">
        <v>1502</v>
      </c>
      <c r="B653" s="172" t="s">
        <v>1766</v>
      </c>
      <c r="C653" s="171" t="s">
        <v>13</v>
      </c>
      <c r="D653" s="171" t="s">
        <v>1767</v>
      </c>
      <c r="E653" s="372" t="s">
        <v>1768</v>
      </c>
      <c r="F653" s="372"/>
      <c r="G653" s="173" t="s">
        <v>1769</v>
      </c>
      <c r="H653" s="191">
        <v>0.19600000000000001</v>
      </c>
      <c r="I653" s="192">
        <v>20.66</v>
      </c>
      <c r="J653" s="192">
        <v>4.04</v>
      </c>
    </row>
    <row r="654" spans="1:10" ht="39" customHeight="1">
      <c r="A654" s="171" t="s">
        <v>1502</v>
      </c>
      <c r="B654" s="172" t="s">
        <v>1770</v>
      </c>
      <c r="C654" s="171" t="s">
        <v>13</v>
      </c>
      <c r="D654" s="171" t="s">
        <v>1771</v>
      </c>
      <c r="E654" s="372" t="s">
        <v>1768</v>
      </c>
      <c r="F654" s="372"/>
      <c r="G654" s="173" t="s">
        <v>1769</v>
      </c>
      <c r="H654" s="191">
        <v>0.39300000000000002</v>
      </c>
      <c r="I654" s="192">
        <v>21.6</v>
      </c>
      <c r="J654" s="192">
        <v>8.48</v>
      </c>
    </row>
    <row r="655" spans="1:10" ht="39" customHeight="1">
      <c r="A655" s="171" t="s">
        <v>1502</v>
      </c>
      <c r="B655" s="172" t="s">
        <v>1772</v>
      </c>
      <c r="C655" s="171" t="s">
        <v>13</v>
      </c>
      <c r="D655" s="171" t="s">
        <v>1773</v>
      </c>
      <c r="E655" s="372" t="s">
        <v>1768</v>
      </c>
      <c r="F655" s="372"/>
      <c r="G655" s="173" t="s">
        <v>1774</v>
      </c>
      <c r="H655" s="191">
        <v>0.78500000000000003</v>
      </c>
      <c r="I655" s="192">
        <v>7.95</v>
      </c>
      <c r="J655" s="192">
        <v>6.24</v>
      </c>
    </row>
    <row r="656" spans="1:10" ht="25.9" customHeight="1">
      <c r="A656" s="171" t="s">
        <v>1502</v>
      </c>
      <c r="B656" s="172" t="s">
        <v>1660</v>
      </c>
      <c r="C656" s="171" t="s">
        <v>13</v>
      </c>
      <c r="D656" s="171" t="s">
        <v>1661</v>
      </c>
      <c r="E656" s="372" t="s">
        <v>1505</v>
      </c>
      <c r="F656" s="372"/>
      <c r="G656" s="173" t="s">
        <v>86</v>
      </c>
      <c r="H656" s="191">
        <v>1.9E-2</v>
      </c>
      <c r="I656" s="192">
        <v>22.23</v>
      </c>
      <c r="J656" s="192">
        <v>0.42</v>
      </c>
    </row>
    <row r="657" spans="1:10" ht="25.5">
      <c r="A657" s="174"/>
      <c r="B657" s="174"/>
      <c r="C657" s="174"/>
      <c r="D657" s="174"/>
      <c r="E657" s="174" t="s">
        <v>1512</v>
      </c>
      <c r="F657" s="175">
        <v>15.24</v>
      </c>
      <c r="G657" s="174" t="s">
        <v>1513</v>
      </c>
      <c r="H657" s="175">
        <v>0</v>
      </c>
      <c r="I657" s="174" t="s">
        <v>1514</v>
      </c>
      <c r="J657" s="175">
        <v>15.24</v>
      </c>
    </row>
    <row r="658" spans="1:10">
      <c r="A658" s="174"/>
      <c r="B658" s="174"/>
      <c r="C658" s="174"/>
      <c r="D658" s="174"/>
      <c r="E658" s="174" t="s">
        <v>1515</v>
      </c>
      <c r="F658" s="175">
        <v>13.2</v>
      </c>
      <c r="G658" s="174"/>
      <c r="H658" s="373" t="s">
        <v>1516</v>
      </c>
      <c r="I658" s="373"/>
      <c r="J658" s="175">
        <v>66.010000000000005</v>
      </c>
    </row>
    <row r="659" spans="1:10" ht="49.9" customHeight="1" thickBot="1">
      <c r="A659" s="176"/>
      <c r="B659" s="176"/>
      <c r="C659" s="176"/>
      <c r="D659" s="176"/>
      <c r="E659" s="176"/>
      <c r="F659" s="176"/>
      <c r="G659" s="176" t="s">
        <v>1517</v>
      </c>
      <c r="H659" s="193">
        <v>344.1</v>
      </c>
      <c r="I659" s="176" t="s">
        <v>1518</v>
      </c>
      <c r="J659" s="194">
        <v>22714.04</v>
      </c>
    </row>
    <row r="660" spans="1:10" ht="1.1499999999999999" customHeight="1" thickTop="1">
      <c r="A660" s="177"/>
      <c r="B660" s="177"/>
      <c r="C660" s="177"/>
      <c r="D660" s="177"/>
      <c r="E660" s="177"/>
      <c r="F660" s="177"/>
      <c r="G660" s="177"/>
      <c r="H660" s="177"/>
      <c r="I660" s="177"/>
      <c r="J660" s="177"/>
    </row>
    <row r="661" spans="1:10" ht="18" customHeight="1">
      <c r="A661" s="178" t="s">
        <v>1786</v>
      </c>
      <c r="B661" s="179" t="s">
        <v>1480</v>
      </c>
      <c r="C661" s="178" t="s">
        <v>1481</v>
      </c>
      <c r="D661" s="178" t="s">
        <v>1482</v>
      </c>
      <c r="E661" s="374" t="s">
        <v>1483</v>
      </c>
      <c r="F661" s="374"/>
      <c r="G661" s="180" t="s">
        <v>1484</v>
      </c>
      <c r="H661" s="179" t="s">
        <v>1485</v>
      </c>
      <c r="I661" s="179" t="s">
        <v>1486</v>
      </c>
      <c r="J661" s="179" t="s">
        <v>1487</v>
      </c>
    </row>
    <row r="662" spans="1:10" ht="39" customHeight="1">
      <c r="A662" s="181" t="s">
        <v>1488</v>
      </c>
      <c r="B662" s="182" t="s">
        <v>1787</v>
      </c>
      <c r="C662" s="181" t="s">
        <v>13</v>
      </c>
      <c r="D662" s="181" t="s">
        <v>180</v>
      </c>
      <c r="E662" s="375" t="s">
        <v>1533</v>
      </c>
      <c r="F662" s="375"/>
      <c r="G662" s="183" t="s">
        <v>86</v>
      </c>
      <c r="H662" s="195">
        <v>1</v>
      </c>
      <c r="I662" s="196">
        <v>12.12</v>
      </c>
      <c r="J662" s="196">
        <v>12.12</v>
      </c>
    </row>
    <row r="663" spans="1:10" ht="24" customHeight="1">
      <c r="A663" s="168" t="s">
        <v>1492</v>
      </c>
      <c r="B663" s="169" t="s">
        <v>1664</v>
      </c>
      <c r="C663" s="168" t="s">
        <v>13</v>
      </c>
      <c r="D663" s="168" t="s">
        <v>1665</v>
      </c>
      <c r="E663" s="371" t="s">
        <v>1498</v>
      </c>
      <c r="F663" s="371"/>
      <c r="G663" s="170" t="s">
        <v>1499</v>
      </c>
      <c r="H663" s="189">
        <v>9.1999999999999998E-3</v>
      </c>
      <c r="I663" s="190">
        <v>22.24</v>
      </c>
      <c r="J663" s="190">
        <v>0.2</v>
      </c>
    </row>
    <row r="664" spans="1:10" ht="24" customHeight="1">
      <c r="A664" s="168" t="s">
        <v>1492</v>
      </c>
      <c r="B664" s="169" t="s">
        <v>1666</v>
      </c>
      <c r="C664" s="168" t="s">
        <v>13</v>
      </c>
      <c r="D664" s="168" t="s">
        <v>1667</v>
      </c>
      <c r="E664" s="371" t="s">
        <v>1498</v>
      </c>
      <c r="F664" s="371"/>
      <c r="G664" s="170" t="s">
        <v>1499</v>
      </c>
      <c r="H664" s="189">
        <v>5.6099999999999997E-2</v>
      </c>
      <c r="I664" s="190">
        <v>27.05</v>
      </c>
      <c r="J664" s="190">
        <v>1.51</v>
      </c>
    </row>
    <row r="665" spans="1:10" ht="25.9" customHeight="1">
      <c r="A665" s="168" t="s">
        <v>1492</v>
      </c>
      <c r="B665" s="169" t="s">
        <v>1676</v>
      </c>
      <c r="C665" s="168" t="s">
        <v>13</v>
      </c>
      <c r="D665" s="168" t="s">
        <v>1677</v>
      </c>
      <c r="E665" s="371" t="s">
        <v>1533</v>
      </c>
      <c r="F665" s="371"/>
      <c r="G665" s="170" t="s">
        <v>86</v>
      </c>
      <c r="H665" s="189">
        <v>1</v>
      </c>
      <c r="I665" s="190">
        <v>9.5399999999999991</v>
      </c>
      <c r="J665" s="190">
        <v>9.5399999999999991</v>
      </c>
    </row>
    <row r="666" spans="1:10" ht="39" customHeight="1">
      <c r="A666" s="171" t="s">
        <v>1502</v>
      </c>
      <c r="B666" s="172" t="s">
        <v>1670</v>
      </c>
      <c r="C666" s="171" t="s">
        <v>13</v>
      </c>
      <c r="D666" s="171" t="s">
        <v>1671</v>
      </c>
      <c r="E666" s="372" t="s">
        <v>1505</v>
      </c>
      <c r="F666" s="372"/>
      <c r="G666" s="173" t="s">
        <v>21</v>
      </c>
      <c r="H666" s="191">
        <v>0.74299999999999999</v>
      </c>
      <c r="I666" s="192">
        <v>0.22</v>
      </c>
      <c r="J666" s="192">
        <v>0.16</v>
      </c>
    </row>
    <row r="667" spans="1:10" ht="25.9" customHeight="1">
      <c r="A667" s="171" t="s">
        <v>1502</v>
      </c>
      <c r="B667" s="172" t="s">
        <v>1672</v>
      </c>
      <c r="C667" s="171" t="s">
        <v>13</v>
      </c>
      <c r="D667" s="171" t="s">
        <v>1673</v>
      </c>
      <c r="E667" s="372" t="s">
        <v>1505</v>
      </c>
      <c r="F667" s="372"/>
      <c r="G667" s="173" t="s">
        <v>86</v>
      </c>
      <c r="H667" s="191">
        <v>2.5000000000000001E-2</v>
      </c>
      <c r="I667" s="192">
        <v>28.75</v>
      </c>
      <c r="J667" s="192">
        <v>0.71</v>
      </c>
    </row>
    <row r="668" spans="1:10" ht="25.5">
      <c r="A668" s="174"/>
      <c r="B668" s="174"/>
      <c r="C668" s="174"/>
      <c r="D668" s="174"/>
      <c r="E668" s="174" t="s">
        <v>1512</v>
      </c>
      <c r="F668" s="175">
        <v>1.54</v>
      </c>
      <c r="G668" s="174" t="s">
        <v>1513</v>
      </c>
      <c r="H668" s="175">
        <v>0</v>
      </c>
      <c r="I668" s="174" t="s">
        <v>1514</v>
      </c>
      <c r="J668" s="175">
        <v>1.54</v>
      </c>
    </row>
    <row r="669" spans="1:10">
      <c r="A669" s="174"/>
      <c r="B669" s="174"/>
      <c r="C669" s="174"/>
      <c r="D669" s="174"/>
      <c r="E669" s="174" t="s">
        <v>1515</v>
      </c>
      <c r="F669" s="175">
        <v>3.03</v>
      </c>
      <c r="G669" s="174"/>
      <c r="H669" s="373" t="s">
        <v>1516</v>
      </c>
      <c r="I669" s="373"/>
      <c r="J669" s="175">
        <v>15.15</v>
      </c>
    </row>
    <row r="670" spans="1:10" ht="49.9" customHeight="1" thickBot="1">
      <c r="A670" s="176"/>
      <c r="B670" s="176"/>
      <c r="C670" s="176"/>
      <c r="D670" s="176"/>
      <c r="E670" s="176"/>
      <c r="F670" s="176"/>
      <c r="G670" s="176" t="s">
        <v>1517</v>
      </c>
      <c r="H670" s="193">
        <v>675.91</v>
      </c>
      <c r="I670" s="176" t="s">
        <v>1518</v>
      </c>
      <c r="J670" s="194">
        <v>10240.030000000001</v>
      </c>
    </row>
    <row r="671" spans="1:10" ht="1.1499999999999999" customHeight="1" thickTop="1">
      <c r="A671" s="177"/>
      <c r="B671" s="177"/>
      <c r="C671" s="177"/>
      <c r="D671" s="177"/>
      <c r="E671" s="177"/>
      <c r="F671" s="177"/>
      <c r="G671" s="177"/>
      <c r="H671" s="177"/>
      <c r="I671" s="177"/>
      <c r="J671" s="177"/>
    </row>
    <row r="672" spans="1:10" ht="18" customHeight="1">
      <c r="A672" s="178" t="s">
        <v>1788</v>
      </c>
      <c r="B672" s="179" t="s">
        <v>1480</v>
      </c>
      <c r="C672" s="178" t="s">
        <v>1481</v>
      </c>
      <c r="D672" s="178" t="s">
        <v>1482</v>
      </c>
      <c r="E672" s="374" t="s">
        <v>1483</v>
      </c>
      <c r="F672" s="374"/>
      <c r="G672" s="180" t="s">
        <v>1484</v>
      </c>
      <c r="H672" s="179" t="s">
        <v>1485</v>
      </c>
      <c r="I672" s="179" t="s">
        <v>1486</v>
      </c>
      <c r="J672" s="179" t="s">
        <v>1487</v>
      </c>
    </row>
    <row r="673" spans="1:10" ht="39" customHeight="1">
      <c r="A673" s="181" t="s">
        <v>1488</v>
      </c>
      <c r="B673" s="182" t="s">
        <v>1776</v>
      </c>
      <c r="C673" s="181" t="s">
        <v>13</v>
      </c>
      <c r="D673" s="181" t="s">
        <v>165</v>
      </c>
      <c r="E673" s="375" t="s">
        <v>1533</v>
      </c>
      <c r="F673" s="375"/>
      <c r="G673" s="183" t="s">
        <v>86</v>
      </c>
      <c r="H673" s="195">
        <v>1</v>
      </c>
      <c r="I673" s="196">
        <v>10.82</v>
      </c>
      <c r="J673" s="196">
        <v>10.82</v>
      </c>
    </row>
    <row r="674" spans="1:10" ht="24" customHeight="1">
      <c r="A674" s="168" t="s">
        <v>1492</v>
      </c>
      <c r="B674" s="169" t="s">
        <v>1664</v>
      </c>
      <c r="C674" s="168" t="s">
        <v>13</v>
      </c>
      <c r="D674" s="168" t="s">
        <v>1665</v>
      </c>
      <c r="E674" s="371" t="s">
        <v>1498</v>
      </c>
      <c r="F674" s="371"/>
      <c r="G674" s="170" t="s">
        <v>1499</v>
      </c>
      <c r="H674" s="189">
        <v>6.4000000000000003E-3</v>
      </c>
      <c r="I674" s="190">
        <v>22.24</v>
      </c>
      <c r="J674" s="190">
        <v>0.14000000000000001</v>
      </c>
    </row>
    <row r="675" spans="1:10" ht="24" customHeight="1">
      <c r="A675" s="168" t="s">
        <v>1492</v>
      </c>
      <c r="B675" s="169" t="s">
        <v>1666</v>
      </c>
      <c r="C675" s="168" t="s">
        <v>13</v>
      </c>
      <c r="D675" s="168" t="s">
        <v>1667</v>
      </c>
      <c r="E675" s="371" t="s">
        <v>1498</v>
      </c>
      <c r="F675" s="371"/>
      <c r="G675" s="170" t="s">
        <v>1499</v>
      </c>
      <c r="H675" s="189">
        <v>3.9199999999999999E-2</v>
      </c>
      <c r="I675" s="190">
        <v>27.05</v>
      </c>
      <c r="J675" s="190">
        <v>1.06</v>
      </c>
    </row>
    <row r="676" spans="1:10" ht="25.9" customHeight="1">
      <c r="A676" s="168" t="s">
        <v>1492</v>
      </c>
      <c r="B676" s="169" t="s">
        <v>1680</v>
      </c>
      <c r="C676" s="168" t="s">
        <v>13</v>
      </c>
      <c r="D676" s="168" t="s">
        <v>1681</v>
      </c>
      <c r="E676" s="371" t="s">
        <v>1533</v>
      </c>
      <c r="F676" s="371"/>
      <c r="G676" s="170" t="s">
        <v>86</v>
      </c>
      <c r="H676" s="189">
        <v>1</v>
      </c>
      <c r="I676" s="190">
        <v>8.8000000000000007</v>
      </c>
      <c r="J676" s="190">
        <v>8.8000000000000007</v>
      </c>
    </row>
    <row r="677" spans="1:10" ht="39" customHeight="1">
      <c r="A677" s="171" t="s">
        <v>1502</v>
      </c>
      <c r="B677" s="172" t="s">
        <v>1670</v>
      </c>
      <c r="C677" s="171" t="s">
        <v>13</v>
      </c>
      <c r="D677" s="171" t="s">
        <v>1671</v>
      </c>
      <c r="E677" s="372" t="s">
        <v>1505</v>
      </c>
      <c r="F677" s="372"/>
      <c r="G677" s="173" t="s">
        <v>21</v>
      </c>
      <c r="H677" s="191">
        <v>0.54300000000000004</v>
      </c>
      <c r="I677" s="192">
        <v>0.22</v>
      </c>
      <c r="J677" s="192">
        <v>0.11</v>
      </c>
    </row>
    <row r="678" spans="1:10" ht="25.9" customHeight="1">
      <c r="A678" s="171" t="s">
        <v>1502</v>
      </c>
      <c r="B678" s="172" t="s">
        <v>1672</v>
      </c>
      <c r="C678" s="171" t="s">
        <v>13</v>
      </c>
      <c r="D678" s="171" t="s">
        <v>1673</v>
      </c>
      <c r="E678" s="372" t="s">
        <v>1505</v>
      </c>
      <c r="F678" s="372"/>
      <c r="G678" s="173" t="s">
        <v>86</v>
      </c>
      <c r="H678" s="191">
        <v>2.5000000000000001E-2</v>
      </c>
      <c r="I678" s="192">
        <v>28.75</v>
      </c>
      <c r="J678" s="192">
        <v>0.71</v>
      </c>
    </row>
    <row r="679" spans="1:10" ht="25.5">
      <c r="A679" s="174"/>
      <c r="B679" s="174"/>
      <c r="C679" s="174"/>
      <c r="D679" s="174"/>
      <c r="E679" s="174" t="s">
        <v>1512</v>
      </c>
      <c r="F679" s="175">
        <v>1.02</v>
      </c>
      <c r="G679" s="174" t="s">
        <v>1513</v>
      </c>
      <c r="H679" s="175">
        <v>0</v>
      </c>
      <c r="I679" s="174" t="s">
        <v>1514</v>
      </c>
      <c r="J679" s="175">
        <v>1.02</v>
      </c>
    </row>
    <row r="680" spans="1:10">
      <c r="A680" s="174"/>
      <c r="B680" s="174"/>
      <c r="C680" s="174"/>
      <c r="D680" s="174"/>
      <c r="E680" s="174" t="s">
        <v>1515</v>
      </c>
      <c r="F680" s="175">
        <v>2.7</v>
      </c>
      <c r="G680" s="174"/>
      <c r="H680" s="373" t="s">
        <v>1516</v>
      </c>
      <c r="I680" s="373"/>
      <c r="J680" s="175">
        <v>13.52</v>
      </c>
    </row>
    <row r="681" spans="1:10" ht="49.9" customHeight="1" thickBot="1">
      <c r="A681" s="176"/>
      <c r="B681" s="176"/>
      <c r="C681" s="176"/>
      <c r="D681" s="176"/>
      <c r="E681" s="176"/>
      <c r="F681" s="176"/>
      <c r="G681" s="176" t="s">
        <v>1517</v>
      </c>
      <c r="H681" s="193">
        <v>9.64</v>
      </c>
      <c r="I681" s="176" t="s">
        <v>1518</v>
      </c>
      <c r="J681" s="194">
        <v>130.33000000000001</v>
      </c>
    </row>
    <row r="682" spans="1:10" ht="1.1499999999999999" customHeight="1" thickTop="1">
      <c r="A682" s="177"/>
      <c r="B682" s="177"/>
      <c r="C682" s="177"/>
      <c r="D682" s="177"/>
      <c r="E682" s="177"/>
      <c r="F682" s="177"/>
      <c r="G682" s="177"/>
      <c r="H682" s="177"/>
      <c r="I682" s="177"/>
      <c r="J682" s="177"/>
    </row>
    <row r="683" spans="1:10" ht="18" customHeight="1">
      <c r="A683" s="178" t="s">
        <v>1789</v>
      </c>
      <c r="B683" s="179" t="s">
        <v>1480</v>
      </c>
      <c r="C683" s="178" t="s">
        <v>1481</v>
      </c>
      <c r="D683" s="178" t="s">
        <v>1482</v>
      </c>
      <c r="E683" s="374" t="s">
        <v>1483</v>
      </c>
      <c r="F683" s="374"/>
      <c r="G683" s="180" t="s">
        <v>1484</v>
      </c>
      <c r="H683" s="179" t="s">
        <v>1485</v>
      </c>
      <c r="I683" s="179" t="s">
        <v>1486</v>
      </c>
      <c r="J683" s="179" t="s">
        <v>1487</v>
      </c>
    </row>
    <row r="684" spans="1:10" ht="39" customHeight="1">
      <c r="A684" s="181" t="s">
        <v>1488</v>
      </c>
      <c r="B684" s="182" t="s">
        <v>1780</v>
      </c>
      <c r="C684" s="181" t="s">
        <v>13</v>
      </c>
      <c r="D684" s="181" t="s">
        <v>171</v>
      </c>
      <c r="E684" s="375" t="s">
        <v>1533</v>
      </c>
      <c r="F684" s="375"/>
      <c r="G684" s="183" t="s">
        <v>86</v>
      </c>
      <c r="H684" s="195">
        <v>1</v>
      </c>
      <c r="I684" s="196">
        <v>13.82</v>
      </c>
      <c r="J684" s="196">
        <v>13.82</v>
      </c>
    </row>
    <row r="685" spans="1:10" ht="24" customHeight="1">
      <c r="A685" s="168" t="s">
        <v>1492</v>
      </c>
      <c r="B685" s="169" t="s">
        <v>1664</v>
      </c>
      <c r="C685" s="168" t="s">
        <v>13</v>
      </c>
      <c r="D685" s="168" t="s">
        <v>1665</v>
      </c>
      <c r="E685" s="371" t="s">
        <v>1498</v>
      </c>
      <c r="F685" s="371"/>
      <c r="G685" s="170" t="s">
        <v>1499</v>
      </c>
      <c r="H685" s="189">
        <v>1.7500000000000002E-2</v>
      </c>
      <c r="I685" s="190">
        <v>22.24</v>
      </c>
      <c r="J685" s="190">
        <v>0.38</v>
      </c>
    </row>
    <row r="686" spans="1:10" ht="24" customHeight="1">
      <c r="A686" s="168" t="s">
        <v>1492</v>
      </c>
      <c r="B686" s="169" t="s">
        <v>1666</v>
      </c>
      <c r="C686" s="168" t="s">
        <v>13</v>
      </c>
      <c r="D686" s="168" t="s">
        <v>1667</v>
      </c>
      <c r="E686" s="371" t="s">
        <v>1498</v>
      </c>
      <c r="F686" s="371"/>
      <c r="G686" s="170" t="s">
        <v>1499</v>
      </c>
      <c r="H686" s="189">
        <v>0.1069</v>
      </c>
      <c r="I686" s="190">
        <v>27.05</v>
      </c>
      <c r="J686" s="190">
        <v>2.89</v>
      </c>
    </row>
    <row r="687" spans="1:10" ht="25.9" customHeight="1">
      <c r="A687" s="168" t="s">
        <v>1492</v>
      </c>
      <c r="B687" s="169" t="s">
        <v>1688</v>
      </c>
      <c r="C687" s="168" t="s">
        <v>13</v>
      </c>
      <c r="D687" s="168" t="s">
        <v>1689</v>
      </c>
      <c r="E687" s="371" t="s">
        <v>1533</v>
      </c>
      <c r="F687" s="371"/>
      <c r="G687" s="170" t="s">
        <v>86</v>
      </c>
      <c r="H687" s="189">
        <v>1</v>
      </c>
      <c r="I687" s="190">
        <v>9.58</v>
      </c>
      <c r="J687" s="190">
        <v>9.58</v>
      </c>
    </row>
    <row r="688" spans="1:10" ht="39" customHeight="1">
      <c r="A688" s="171" t="s">
        <v>1502</v>
      </c>
      <c r="B688" s="172" t="s">
        <v>1670</v>
      </c>
      <c r="C688" s="171" t="s">
        <v>13</v>
      </c>
      <c r="D688" s="171" t="s">
        <v>1671</v>
      </c>
      <c r="E688" s="372" t="s">
        <v>1505</v>
      </c>
      <c r="F688" s="372"/>
      <c r="G688" s="173" t="s">
        <v>21</v>
      </c>
      <c r="H688" s="191">
        <v>1.19</v>
      </c>
      <c r="I688" s="192">
        <v>0.22</v>
      </c>
      <c r="J688" s="192">
        <v>0.26</v>
      </c>
    </row>
    <row r="689" spans="1:10" ht="25.9" customHeight="1">
      <c r="A689" s="171" t="s">
        <v>1502</v>
      </c>
      <c r="B689" s="172" t="s">
        <v>1672</v>
      </c>
      <c r="C689" s="171" t="s">
        <v>13</v>
      </c>
      <c r="D689" s="171" t="s">
        <v>1673</v>
      </c>
      <c r="E689" s="372" t="s">
        <v>1505</v>
      </c>
      <c r="F689" s="372"/>
      <c r="G689" s="173" t="s">
        <v>86</v>
      </c>
      <c r="H689" s="191">
        <v>2.5000000000000001E-2</v>
      </c>
      <c r="I689" s="192">
        <v>28.75</v>
      </c>
      <c r="J689" s="192">
        <v>0.71</v>
      </c>
    </row>
    <row r="690" spans="1:10" ht="25.5">
      <c r="A690" s="174"/>
      <c r="B690" s="174"/>
      <c r="C690" s="174"/>
      <c r="D690" s="174"/>
      <c r="E690" s="174" t="s">
        <v>1512</v>
      </c>
      <c r="F690" s="175">
        <v>3.53</v>
      </c>
      <c r="G690" s="174" t="s">
        <v>1513</v>
      </c>
      <c r="H690" s="175">
        <v>0</v>
      </c>
      <c r="I690" s="174" t="s">
        <v>1514</v>
      </c>
      <c r="J690" s="175">
        <v>3.53</v>
      </c>
    </row>
    <row r="691" spans="1:10">
      <c r="A691" s="174"/>
      <c r="B691" s="174"/>
      <c r="C691" s="174"/>
      <c r="D691" s="174"/>
      <c r="E691" s="174" t="s">
        <v>1515</v>
      </c>
      <c r="F691" s="175">
        <v>3.45</v>
      </c>
      <c r="G691" s="174"/>
      <c r="H691" s="373" t="s">
        <v>1516</v>
      </c>
      <c r="I691" s="373"/>
      <c r="J691" s="175">
        <v>17.27</v>
      </c>
    </row>
    <row r="692" spans="1:10" ht="49.9" customHeight="1" thickBot="1">
      <c r="A692" s="176"/>
      <c r="B692" s="176"/>
      <c r="C692" s="176"/>
      <c r="D692" s="176"/>
      <c r="E692" s="176"/>
      <c r="F692" s="176"/>
      <c r="G692" s="176" t="s">
        <v>1517</v>
      </c>
      <c r="H692" s="193">
        <v>365.31</v>
      </c>
      <c r="I692" s="176" t="s">
        <v>1518</v>
      </c>
      <c r="J692" s="194">
        <v>6308.9</v>
      </c>
    </row>
    <row r="693" spans="1:10" ht="1.1499999999999999" customHeight="1" thickTop="1">
      <c r="A693" s="177"/>
      <c r="B693" s="177"/>
      <c r="C693" s="177"/>
      <c r="D693" s="177"/>
      <c r="E693" s="177"/>
      <c r="F693" s="177"/>
      <c r="G693" s="177"/>
      <c r="H693" s="177"/>
      <c r="I693" s="177"/>
      <c r="J693" s="177"/>
    </row>
    <row r="694" spans="1:10" ht="18" customHeight="1">
      <c r="A694" s="178" t="s">
        <v>1790</v>
      </c>
      <c r="B694" s="179" t="s">
        <v>1480</v>
      </c>
      <c r="C694" s="178" t="s">
        <v>1481</v>
      </c>
      <c r="D694" s="178" t="s">
        <v>1482</v>
      </c>
      <c r="E694" s="374" t="s">
        <v>1483</v>
      </c>
      <c r="F694" s="374"/>
      <c r="G694" s="180" t="s">
        <v>1484</v>
      </c>
      <c r="H694" s="179" t="s">
        <v>1485</v>
      </c>
      <c r="I694" s="179" t="s">
        <v>1486</v>
      </c>
      <c r="J694" s="179" t="s">
        <v>1487</v>
      </c>
    </row>
    <row r="695" spans="1:10" ht="39" customHeight="1">
      <c r="A695" s="181" t="s">
        <v>1488</v>
      </c>
      <c r="B695" s="182" t="s">
        <v>1791</v>
      </c>
      <c r="C695" s="181" t="s">
        <v>13</v>
      </c>
      <c r="D695" s="181" t="s">
        <v>185</v>
      </c>
      <c r="E695" s="375" t="s">
        <v>1533</v>
      </c>
      <c r="F695" s="375"/>
      <c r="G695" s="183" t="s">
        <v>1534</v>
      </c>
      <c r="H695" s="195">
        <v>1</v>
      </c>
      <c r="I695" s="196">
        <v>837.6</v>
      </c>
      <c r="J695" s="196">
        <v>837.6</v>
      </c>
    </row>
    <row r="696" spans="1:10" ht="24" customHeight="1">
      <c r="A696" s="168" t="s">
        <v>1492</v>
      </c>
      <c r="B696" s="169" t="s">
        <v>1496</v>
      </c>
      <c r="C696" s="168" t="s">
        <v>13</v>
      </c>
      <c r="D696" s="168" t="s">
        <v>1497</v>
      </c>
      <c r="E696" s="371" t="s">
        <v>1498</v>
      </c>
      <c r="F696" s="371"/>
      <c r="G696" s="170" t="s">
        <v>1499</v>
      </c>
      <c r="H696" s="189">
        <v>0.125</v>
      </c>
      <c r="I696" s="190">
        <v>26.91</v>
      </c>
      <c r="J696" s="190">
        <v>3.36</v>
      </c>
    </row>
    <row r="697" spans="1:10" ht="24" customHeight="1">
      <c r="A697" s="168" t="s">
        <v>1492</v>
      </c>
      <c r="B697" s="169" t="s">
        <v>1628</v>
      </c>
      <c r="C697" s="168" t="s">
        <v>13</v>
      </c>
      <c r="D697" s="168" t="s">
        <v>1629</v>
      </c>
      <c r="E697" s="371" t="s">
        <v>1498</v>
      </c>
      <c r="F697" s="371"/>
      <c r="G697" s="170" t="s">
        <v>1499</v>
      </c>
      <c r="H697" s="189">
        <v>0.753</v>
      </c>
      <c r="I697" s="190">
        <v>27.26</v>
      </c>
      <c r="J697" s="190">
        <v>20.52</v>
      </c>
    </row>
    <row r="698" spans="1:10" ht="24" customHeight="1">
      <c r="A698" s="168" t="s">
        <v>1492</v>
      </c>
      <c r="B698" s="169" t="s">
        <v>1500</v>
      </c>
      <c r="C698" s="168" t="s">
        <v>13</v>
      </c>
      <c r="D698" s="168" t="s">
        <v>1501</v>
      </c>
      <c r="E698" s="371" t="s">
        <v>1498</v>
      </c>
      <c r="F698" s="371"/>
      <c r="G698" s="170" t="s">
        <v>1499</v>
      </c>
      <c r="H698" s="189">
        <v>0.82599999999999996</v>
      </c>
      <c r="I698" s="190">
        <v>21.78</v>
      </c>
      <c r="J698" s="190">
        <v>17.989999999999998</v>
      </c>
    </row>
    <row r="699" spans="1:10" ht="39" customHeight="1">
      <c r="A699" s="168" t="s">
        <v>1492</v>
      </c>
      <c r="B699" s="169" t="s">
        <v>1692</v>
      </c>
      <c r="C699" s="168" t="s">
        <v>13</v>
      </c>
      <c r="D699" s="168" t="s">
        <v>1693</v>
      </c>
      <c r="E699" s="371" t="s">
        <v>1526</v>
      </c>
      <c r="F699" s="371"/>
      <c r="G699" s="170" t="s">
        <v>1527</v>
      </c>
      <c r="H699" s="189">
        <v>0.12</v>
      </c>
      <c r="I699" s="190">
        <v>1.41</v>
      </c>
      <c r="J699" s="190">
        <v>0.16</v>
      </c>
    </row>
    <row r="700" spans="1:10" ht="39" customHeight="1">
      <c r="A700" s="168" t="s">
        <v>1492</v>
      </c>
      <c r="B700" s="169" t="s">
        <v>1694</v>
      </c>
      <c r="C700" s="168" t="s">
        <v>13</v>
      </c>
      <c r="D700" s="168" t="s">
        <v>1695</v>
      </c>
      <c r="E700" s="371" t="s">
        <v>1526</v>
      </c>
      <c r="F700" s="371"/>
      <c r="G700" s="170" t="s">
        <v>1530</v>
      </c>
      <c r="H700" s="189">
        <v>0.13100000000000001</v>
      </c>
      <c r="I700" s="190">
        <v>0.49</v>
      </c>
      <c r="J700" s="190">
        <v>0.06</v>
      </c>
    </row>
    <row r="701" spans="1:10" ht="52.15" customHeight="1">
      <c r="A701" s="171" t="s">
        <v>1502</v>
      </c>
      <c r="B701" s="172" t="s">
        <v>1783</v>
      </c>
      <c r="C701" s="171" t="s">
        <v>13</v>
      </c>
      <c r="D701" s="171" t="s">
        <v>1784</v>
      </c>
      <c r="E701" s="372" t="s">
        <v>1505</v>
      </c>
      <c r="F701" s="372"/>
      <c r="G701" s="173" t="s">
        <v>1534</v>
      </c>
      <c r="H701" s="191">
        <v>1.103</v>
      </c>
      <c r="I701" s="192">
        <v>721.23</v>
      </c>
      <c r="J701" s="192">
        <v>795.51</v>
      </c>
    </row>
    <row r="702" spans="1:10" ht="25.5">
      <c r="A702" s="174"/>
      <c r="B702" s="174"/>
      <c r="C702" s="174"/>
      <c r="D702" s="174"/>
      <c r="E702" s="174" t="s">
        <v>1512</v>
      </c>
      <c r="F702" s="175">
        <v>28.51</v>
      </c>
      <c r="G702" s="174" t="s">
        <v>1513</v>
      </c>
      <c r="H702" s="175">
        <v>0</v>
      </c>
      <c r="I702" s="174" t="s">
        <v>1514</v>
      </c>
      <c r="J702" s="175">
        <v>28.51</v>
      </c>
    </row>
    <row r="703" spans="1:10">
      <c r="A703" s="174"/>
      <c r="B703" s="174"/>
      <c r="C703" s="174"/>
      <c r="D703" s="174"/>
      <c r="E703" s="174" t="s">
        <v>1515</v>
      </c>
      <c r="F703" s="175">
        <v>209.4</v>
      </c>
      <c r="G703" s="174"/>
      <c r="H703" s="373" t="s">
        <v>1516</v>
      </c>
      <c r="I703" s="373"/>
      <c r="J703" s="175">
        <v>1047</v>
      </c>
    </row>
    <row r="704" spans="1:10" ht="49.9" customHeight="1" thickBot="1">
      <c r="A704" s="176"/>
      <c r="B704" s="176"/>
      <c r="C704" s="176"/>
      <c r="D704" s="176"/>
      <c r="E704" s="176"/>
      <c r="F704" s="176"/>
      <c r="G704" s="176" t="s">
        <v>1517</v>
      </c>
      <c r="H704" s="193">
        <v>24.55</v>
      </c>
      <c r="I704" s="176" t="s">
        <v>1518</v>
      </c>
      <c r="J704" s="194">
        <v>25703.85</v>
      </c>
    </row>
    <row r="705" spans="1:10" ht="1.1499999999999999" customHeight="1" thickTop="1">
      <c r="A705" s="177"/>
      <c r="B705" s="177"/>
      <c r="C705" s="177"/>
      <c r="D705" s="177"/>
      <c r="E705" s="177"/>
      <c r="F705" s="177"/>
      <c r="G705" s="177"/>
      <c r="H705" s="177"/>
      <c r="I705" s="177"/>
      <c r="J705" s="177"/>
    </row>
    <row r="706" spans="1:10" ht="18" customHeight="1">
      <c r="A706" s="178" t="s">
        <v>1792</v>
      </c>
      <c r="B706" s="179" t="s">
        <v>1480</v>
      </c>
      <c r="C706" s="178" t="s">
        <v>1481</v>
      </c>
      <c r="D706" s="178" t="s">
        <v>1482</v>
      </c>
      <c r="E706" s="374" t="s">
        <v>1483</v>
      </c>
      <c r="F706" s="374"/>
      <c r="G706" s="180" t="s">
        <v>1484</v>
      </c>
      <c r="H706" s="179" t="s">
        <v>1485</v>
      </c>
      <c r="I706" s="179" t="s">
        <v>1486</v>
      </c>
      <c r="J706" s="179" t="s">
        <v>1487</v>
      </c>
    </row>
    <row r="707" spans="1:10" ht="25.9" customHeight="1">
      <c r="A707" s="181" t="s">
        <v>1488</v>
      </c>
      <c r="B707" s="182" t="s">
        <v>1793</v>
      </c>
      <c r="C707" s="181" t="s">
        <v>13</v>
      </c>
      <c r="D707" s="181" t="s">
        <v>190</v>
      </c>
      <c r="E707" s="375" t="s">
        <v>1533</v>
      </c>
      <c r="F707" s="375"/>
      <c r="G707" s="183" t="s">
        <v>29</v>
      </c>
      <c r="H707" s="195">
        <v>1</v>
      </c>
      <c r="I707" s="196">
        <v>31.24</v>
      </c>
      <c r="J707" s="196">
        <v>31.24</v>
      </c>
    </row>
    <row r="708" spans="1:10" ht="52.15" customHeight="1">
      <c r="A708" s="168" t="s">
        <v>1492</v>
      </c>
      <c r="B708" s="169" t="s">
        <v>1794</v>
      </c>
      <c r="C708" s="168" t="s">
        <v>13</v>
      </c>
      <c r="D708" s="168" t="s">
        <v>1795</v>
      </c>
      <c r="E708" s="371" t="s">
        <v>1498</v>
      </c>
      <c r="F708" s="371"/>
      <c r="G708" s="170" t="s">
        <v>1534</v>
      </c>
      <c r="H708" s="189">
        <v>1.9E-3</v>
      </c>
      <c r="I708" s="190">
        <v>730.32</v>
      </c>
      <c r="J708" s="190">
        <v>1.38</v>
      </c>
    </row>
    <row r="709" spans="1:10" ht="24" customHeight="1">
      <c r="A709" s="168" t="s">
        <v>1492</v>
      </c>
      <c r="B709" s="169" t="s">
        <v>1628</v>
      </c>
      <c r="C709" s="168" t="s">
        <v>13</v>
      </c>
      <c r="D709" s="168" t="s">
        <v>1629</v>
      </c>
      <c r="E709" s="371" t="s">
        <v>1498</v>
      </c>
      <c r="F709" s="371"/>
      <c r="G709" s="170" t="s">
        <v>1499</v>
      </c>
      <c r="H709" s="189">
        <v>5.6000000000000001E-2</v>
      </c>
      <c r="I709" s="190">
        <v>27.26</v>
      </c>
      <c r="J709" s="190">
        <v>1.52</v>
      </c>
    </row>
    <row r="710" spans="1:10" ht="24" customHeight="1">
      <c r="A710" s="168" t="s">
        <v>1492</v>
      </c>
      <c r="B710" s="169" t="s">
        <v>1500</v>
      </c>
      <c r="C710" s="168" t="s">
        <v>13</v>
      </c>
      <c r="D710" s="168" t="s">
        <v>1501</v>
      </c>
      <c r="E710" s="371" t="s">
        <v>1498</v>
      </c>
      <c r="F710" s="371"/>
      <c r="G710" s="170" t="s">
        <v>1499</v>
      </c>
      <c r="H710" s="189">
        <v>8.8999999999999996E-2</v>
      </c>
      <c r="I710" s="190">
        <v>21.78</v>
      </c>
      <c r="J710" s="190">
        <v>1.93</v>
      </c>
    </row>
    <row r="711" spans="1:10" ht="25.9" customHeight="1">
      <c r="A711" s="168" t="s">
        <v>1492</v>
      </c>
      <c r="B711" s="169" t="s">
        <v>1796</v>
      </c>
      <c r="C711" s="168" t="s">
        <v>13</v>
      </c>
      <c r="D711" s="168" t="s">
        <v>1797</v>
      </c>
      <c r="E711" s="371" t="s">
        <v>1533</v>
      </c>
      <c r="F711" s="371"/>
      <c r="G711" s="170" t="s">
        <v>1491</v>
      </c>
      <c r="H711" s="189">
        <v>4.2000000000000003E-2</v>
      </c>
      <c r="I711" s="190">
        <v>160.47999999999999</v>
      </c>
      <c r="J711" s="190">
        <v>6.74</v>
      </c>
    </row>
    <row r="712" spans="1:10" ht="25.9" customHeight="1">
      <c r="A712" s="168" t="s">
        <v>1492</v>
      </c>
      <c r="B712" s="169" t="s">
        <v>1668</v>
      </c>
      <c r="C712" s="168" t="s">
        <v>13</v>
      </c>
      <c r="D712" s="168" t="s">
        <v>1669</v>
      </c>
      <c r="E712" s="371" t="s">
        <v>1533</v>
      </c>
      <c r="F712" s="371"/>
      <c r="G712" s="170" t="s">
        <v>86</v>
      </c>
      <c r="H712" s="189">
        <v>0.49</v>
      </c>
      <c r="I712" s="190">
        <v>9.6199999999999992</v>
      </c>
      <c r="J712" s="190">
        <v>4.71</v>
      </c>
    </row>
    <row r="713" spans="1:10" ht="39" customHeight="1">
      <c r="A713" s="168" t="s">
        <v>1492</v>
      </c>
      <c r="B713" s="169" t="s">
        <v>1798</v>
      </c>
      <c r="C713" s="168" t="s">
        <v>13</v>
      </c>
      <c r="D713" s="168" t="s">
        <v>1799</v>
      </c>
      <c r="E713" s="371" t="s">
        <v>1533</v>
      </c>
      <c r="F713" s="371"/>
      <c r="G713" s="170" t="s">
        <v>1534</v>
      </c>
      <c r="H713" s="189">
        <v>2.1000000000000001E-2</v>
      </c>
      <c r="I713" s="190">
        <v>647.19000000000005</v>
      </c>
      <c r="J713" s="190">
        <v>13.59</v>
      </c>
    </row>
    <row r="714" spans="1:10" ht="25.9" customHeight="1">
      <c r="A714" s="171" t="s">
        <v>1502</v>
      </c>
      <c r="B714" s="172" t="s">
        <v>1652</v>
      </c>
      <c r="C714" s="171" t="s">
        <v>13</v>
      </c>
      <c r="D714" s="171" t="s">
        <v>1653</v>
      </c>
      <c r="E714" s="372" t="s">
        <v>1505</v>
      </c>
      <c r="F714" s="372"/>
      <c r="G714" s="173" t="s">
        <v>1599</v>
      </c>
      <c r="H714" s="191">
        <v>6.0000000000000001E-3</v>
      </c>
      <c r="I714" s="192">
        <v>8.34</v>
      </c>
      <c r="J714" s="192">
        <v>0.05</v>
      </c>
    </row>
    <row r="715" spans="1:10" ht="39" customHeight="1">
      <c r="A715" s="171" t="s">
        <v>1502</v>
      </c>
      <c r="B715" s="172" t="s">
        <v>1670</v>
      </c>
      <c r="C715" s="171" t="s">
        <v>13</v>
      </c>
      <c r="D715" s="171" t="s">
        <v>1671</v>
      </c>
      <c r="E715" s="372" t="s">
        <v>1505</v>
      </c>
      <c r="F715" s="372"/>
      <c r="G715" s="173" t="s">
        <v>21</v>
      </c>
      <c r="H715" s="191">
        <v>6</v>
      </c>
      <c r="I715" s="192">
        <v>0.22</v>
      </c>
      <c r="J715" s="192">
        <v>1.32</v>
      </c>
    </row>
    <row r="716" spans="1:10" ht="25.5">
      <c r="A716" s="174"/>
      <c r="B716" s="174"/>
      <c r="C716" s="174"/>
      <c r="D716" s="174"/>
      <c r="E716" s="174" t="s">
        <v>1512</v>
      </c>
      <c r="F716" s="175">
        <v>5.0599999999999996</v>
      </c>
      <c r="G716" s="174" t="s">
        <v>1513</v>
      </c>
      <c r="H716" s="175">
        <v>0</v>
      </c>
      <c r="I716" s="174" t="s">
        <v>1514</v>
      </c>
      <c r="J716" s="175">
        <v>5.0599999999999996</v>
      </c>
    </row>
    <row r="717" spans="1:10">
      <c r="A717" s="174"/>
      <c r="B717" s="174"/>
      <c r="C717" s="174"/>
      <c r="D717" s="174"/>
      <c r="E717" s="174" t="s">
        <v>1515</v>
      </c>
      <c r="F717" s="175">
        <v>7.81</v>
      </c>
      <c r="G717" s="174"/>
      <c r="H717" s="373" t="s">
        <v>1516</v>
      </c>
      <c r="I717" s="373"/>
      <c r="J717" s="175">
        <v>39.049999999999997</v>
      </c>
    </row>
    <row r="718" spans="1:10" ht="49.9" customHeight="1" thickBot="1">
      <c r="A718" s="176"/>
      <c r="B718" s="176"/>
      <c r="C718" s="176"/>
      <c r="D718" s="176"/>
      <c r="E718" s="176"/>
      <c r="F718" s="176"/>
      <c r="G718" s="176" t="s">
        <v>1517</v>
      </c>
      <c r="H718" s="193">
        <v>124.12</v>
      </c>
      <c r="I718" s="176" t="s">
        <v>1518</v>
      </c>
      <c r="J718" s="194">
        <v>4846.88</v>
      </c>
    </row>
    <row r="719" spans="1:10" ht="1.1499999999999999" customHeight="1" thickTop="1">
      <c r="A719" s="177"/>
      <c r="B719" s="177"/>
      <c r="C719" s="177"/>
      <c r="D719" s="177"/>
      <c r="E719" s="177"/>
      <c r="F719" s="177"/>
      <c r="G719" s="177"/>
      <c r="H719" s="177"/>
      <c r="I719" s="177"/>
      <c r="J719" s="177"/>
    </row>
    <row r="720" spans="1:10" ht="18" customHeight="1">
      <c r="A720" s="178" t="s">
        <v>1800</v>
      </c>
      <c r="B720" s="179" t="s">
        <v>1480</v>
      </c>
      <c r="C720" s="178" t="s">
        <v>1481</v>
      </c>
      <c r="D720" s="178" t="s">
        <v>1482</v>
      </c>
      <c r="E720" s="374" t="s">
        <v>1483</v>
      </c>
      <c r="F720" s="374"/>
      <c r="G720" s="180" t="s">
        <v>1484</v>
      </c>
      <c r="H720" s="179" t="s">
        <v>1485</v>
      </c>
      <c r="I720" s="179" t="s">
        <v>1486</v>
      </c>
      <c r="J720" s="179" t="s">
        <v>1487</v>
      </c>
    </row>
    <row r="721" spans="1:10" ht="52.15" customHeight="1">
      <c r="A721" s="181" t="s">
        <v>1488</v>
      </c>
      <c r="B721" s="182" t="s">
        <v>1763</v>
      </c>
      <c r="C721" s="181" t="s">
        <v>13</v>
      </c>
      <c r="D721" s="181" t="s">
        <v>162</v>
      </c>
      <c r="E721" s="375" t="s">
        <v>1533</v>
      </c>
      <c r="F721" s="375"/>
      <c r="G721" s="183" t="s">
        <v>1491</v>
      </c>
      <c r="H721" s="195">
        <v>1</v>
      </c>
      <c r="I721" s="196">
        <v>52.81</v>
      </c>
      <c r="J721" s="196">
        <v>52.81</v>
      </c>
    </row>
    <row r="722" spans="1:10" ht="25.9" customHeight="1">
      <c r="A722" s="168" t="s">
        <v>1492</v>
      </c>
      <c r="B722" s="169" t="s">
        <v>1522</v>
      </c>
      <c r="C722" s="168" t="s">
        <v>13</v>
      </c>
      <c r="D722" s="168" t="s">
        <v>1523</v>
      </c>
      <c r="E722" s="371" t="s">
        <v>1498</v>
      </c>
      <c r="F722" s="371"/>
      <c r="G722" s="170" t="s">
        <v>1499</v>
      </c>
      <c r="H722" s="189">
        <v>0.11</v>
      </c>
      <c r="I722" s="190">
        <v>22.16</v>
      </c>
      <c r="J722" s="190">
        <v>2.4300000000000002</v>
      </c>
    </row>
    <row r="723" spans="1:10" ht="24" customHeight="1">
      <c r="A723" s="168" t="s">
        <v>1492</v>
      </c>
      <c r="B723" s="169" t="s">
        <v>1496</v>
      </c>
      <c r="C723" s="168" t="s">
        <v>13</v>
      </c>
      <c r="D723" s="168" t="s">
        <v>1497</v>
      </c>
      <c r="E723" s="371" t="s">
        <v>1498</v>
      </c>
      <c r="F723" s="371"/>
      <c r="G723" s="170" t="s">
        <v>1499</v>
      </c>
      <c r="H723" s="189">
        <v>0.6</v>
      </c>
      <c r="I723" s="190">
        <v>26.91</v>
      </c>
      <c r="J723" s="190">
        <v>16.14</v>
      </c>
    </row>
    <row r="724" spans="1:10" ht="39" customHeight="1">
      <c r="A724" s="168" t="s">
        <v>1492</v>
      </c>
      <c r="B724" s="169" t="s">
        <v>1764</v>
      </c>
      <c r="C724" s="168" t="s">
        <v>13</v>
      </c>
      <c r="D724" s="168" t="s">
        <v>1765</v>
      </c>
      <c r="E724" s="371" t="s">
        <v>1533</v>
      </c>
      <c r="F724" s="371"/>
      <c r="G724" s="170" t="s">
        <v>1491</v>
      </c>
      <c r="H724" s="189">
        <v>6.7000000000000004E-2</v>
      </c>
      <c r="I724" s="190">
        <v>224.33</v>
      </c>
      <c r="J724" s="190">
        <v>15.03</v>
      </c>
    </row>
    <row r="725" spans="1:10" ht="25.9" customHeight="1">
      <c r="A725" s="171" t="s">
        <v>1502</v>
      </c>
      <c r="B725" s="172" t="s">
        <v>1652</v>
      </c>
      <c r="C725" s="171" t="s">
        <v>13</v>
      </c>
      <c r="D725" s="171" t="s">
        <v>1653</v>
      </c>
      <c r="E725" s="372" t="s">
        <v>1505</v>
      </c>
      <c r="F725" s="372"/>
      <c r="G725" s="173" t="s">
        <v>1599</v>
      </c>
      <c r="H725" s="191">
        <v>4.0000000000000001E-3</v>
      </c>
      <c r="I725" s="192">
        <v>8.34</v>
      </c>
      <c r="J725" s="192">
        <v>0.03</v>
      </c>
    </row>
    <row r="726" spans="1:10" ht="39" customHeight="1">
      <c r="A726" s="171" t="s">
        <v>1502</v>
      </c>
      <c r="B726" s="172" t="s">
        <v>1766</v>
      </c>
      <c r="C726" s="171" t="s">
        <v>13</v>
      </c>
      <c r="D726" s="171" t="s">
        <v>1767</v>
      </c>
      <c r="E726" s="372" t="s">
        <v>1768</v>
      </c>
      <c r="F726" s="372"/>
      <c r="G726" s="173" t="s">
        <v>1769</v>
      </c>
      <c r="H726" s="191">
        <v>0.19600000000000001</v>
      </c>
      <c r="I726" s="192">
        <v>20.66</v>
      </c>
      <c r="J726" s="192">
        <v>4.04</v>
      </c>
    </row>
    <row r="727" spans="1:10" ht="39" customHeight="1">
      <c r="A727" s="171" t="s">
        <v>1502</v>
      </c>
      <c r="B727" s="172" t="s">
        <v>1770</v>
      </c>
      <c r="C727" s="171" t="s">
        <v>13</v>
      </c>
      <c r="D727" s="171" t="s">
        <v>1771</v>
      </c>
      <c r="E727" s="372" t="s">
        <v>1768</v>
      </c>
      <c r="F727" s="372"/>
      <c r="G727" s="173" t="s">
        <v>1769</v>
      </c>
      <c r="H727" s="191">
        <v>0.39300000000000002</v>
      </c>
      <c r="I727" s="192">
        <v>21.6</v>
      </c>
      <c r="J727" s="192">
        <v>8.48</v>
      </c>
    </row>
    <row r="728" spans="1:10" ht="39" customHeight="1">
      <c r="A728" s="171" t="s">
        <v>1502</v>
      </c>
      <c r="B728" s="172" t="s">
        <v>1772</v>
      </c>
      <c r="C728" s="171" t="s">
        <v>13</v>
      </c>
      <c r="D728" s="171" t="s">
        <v>1773</v>
      </c>
      <c r="E728" s="372" t="s">
        <v>1768</v>
      </c>
      <c r="F728" s="372"/>
      <c r="G728" s="173" t="s">
        <v>1774</v>
      </c>
      <c r="H728" s="191">
        <v>0.78500000000000003</v>
      </c>
      <c r="I728" s="192">
        <v>7.95</v>
      </c>
      <c r="J728" s="192">
        <v>6.24</v>
      </c>
    </row>
    <row r="729" spans="1:10" ht="25.9" customHeight="1">
      <c r="A729" s="171" t="s">
        <v>1502</v>
      </c>
      <c r="B729" s="172" t="s">
        <v>1660</v>
      </c>
      <c r="C729" s="171" t="s">
        <v>13</v>
      </c>
      <c r="D729" s="171" t="s">
        <v>1661</v>
      </c>
      <c r="E729" s="372" t="s">
        <v>1505</v>
      </c>
      <c r="F729" s="372"/>
      <c r="G729" s="173" t="s">
        <v>86</v>
      </c>
      <c r="H729" s="191">
        <v>1.9E-2</v>
      </c>
      <c r="I729" s="192">
        <v>22.23</v>
      </c>
      <c r="J729" s="192">
        <v>0.42</v>
      </c>
    </row>
    <row r="730" spans="1:10" ht="25.5">
      <c r="A730" s="174"/>
      <c r="B730" s="174"/>
      <c r="C730" s="174"/>
      <c r="D730" s="174"/>
      <c r="E730" s="174" t="s">
        <v>1512</v>
      </c>
      <c r="F730" s="175">
        <v>15.24</v>
      </c>
      <c r="G730" s="174" t="s">
        <v>1513</v>
      </c>
      <c r="H730" s="175">
        <v>0</v>
      </c>
      <c r="I730" s="174" t="s">
        <v>1514</v>
      </c>
      <c r="J730" s="175">
        <v>15.24</v>
      </c>
    </row>
    <row r="731" spans="1:10">
      <c r="A731" s="174"/>
      <c r="B731" s="174"/>
      <c r="C731" s="174"/>
      <c r="D731" s="174"/>
      <c r="E731" s="174" t="s">
        <v>1515</v>
      </c>
      <c r="F731" s="175">
        <v>13.2</v>
      </c>
      <c r="G731" s="174"/>
      <c r="H731" s="373" t="s">
        <v>1516</v>
      </c>
      <c r="I731" s="373"/>
      <c r="J731" s="175">
        <v>66.010000000000005</v>
      </c>
    </row>
    <row r="732" spans="1:10" ht="49.9" customHeight="1" thickBot="1">
      <c r="A732" s="176"/>
      <c r="B732" s="176"/>
      <c r="C732" s="176"/>
      <c r="D732" s="176"/>
      <c r="E732" s="176"/>
      <c r="F732" s="176"/>
      <c r="G732" s="176" t="s">
        <v>1517</v>
      </c>
      <c r="H732" s="193">
        <v>18</v>
      </c>
      <c r="I732" s="176" t="s">
        <v>1518</v>
      </c>
      <c r="J732" s="194">
        <v>1188.18</v>
      </c>
    </row>
    <row r="733" spans="1:10" ht="1.1499999999999999" customHeight="1" thickTop="1">
      <c r="A733" s="177"/>
      <c r="B733" s="177"/>
      <c r="C733" s="177"/>
      <c r="D733" s="177"/>
      <c r="E733" s="177"/>
      <c r="F733" s="177"/>
      <c r="G733" s="177"/>
      <c r="H733" s="177"/>
      <c r="I733" s="177"/>
      <c r="J733" s="177"/>
    </row>
    <row r="734" spans="1:10" ht="18" customHeight="1">
      <c r="A734" s="178" t="s">
        <v>1801</v>
      </c>
      <c r="B734" s="179" t="s">
        <v>1480</v>
      </c>
      <c r="C734" s="178" t="s">
        <v>1481</v>
      </c>
      <c r="D734" s="178" t="s">
        <v>1482</v>
      </c>
      <c r="E734" s="374" t="s">
        <v>1483</v>
      </c>
      <c r="F734" s="374"/>
      <c r="G734" s="180" t="s">
        <v>1484</v>
      </c>
      <c r="H734" s="179" t="s">
        <v>1485</v>
      </c>
      <c r="I734" s="179" t="s">
        <v>1486</v>
      </c>
      <c r="J734" s="179" t="s">
        <v>1487</v>
      </c>
    </row>
    <row r="735" spans="1:10" ht="39" customHeight="1">
      <c r="A735" s="181" t="s">
        <v>1488</v>
      </c>
      <c r="B735" s="182" t="s">
        <v>1787</v>
      </c>
      <c r="C735" s="181" t="s">
        <v>13</v>
      </c>
      <c r="D735" s="181" t="s">
        <v>180</v>
      </c>
      <c r="E735" s="375" t="s">
        <v>1533</v>
      </c>
      <c r="F735" s="375"/>
      <c r="G735" s="183" t="s">
        <v>86</v>
      </c>
      <c r="H735" s="195">
        <v>1</v>
      </c>
      <c r="I735" s="196">
        <v>12.12</v>
      </c>
      <c r="J735" s="196">
        <v>12.12</v>
      </c>
    </row>
    <row r="736" spans="1:10" ht="24" customHeight="1">
      <c r="A736" s="168" t="s">
        <v>1492</v>
      </c>
      <c r="B736" s="169" t="s">
        <v>1664</v>
      </c>
      <c r="C736" s="168" t="s">
        <v>13</v>
      </c>
      <c r="D736" s="168" t="s">
        <v>1665</v>
      </c>
      <c r="E736" s="371" t="s">
        <v>1498</v>
      </c>
      <c r="F736" s="371"/>
      <c r="G736" s="170" t="s">
        <v>1499</v>
      </c>
      <c r="H736" s="189">
        <v>9.1999999999999998E-3</v>
      </c>
      <c r="I736" s="190">
        <v>22.24</v>
      </c>
      <c r="J736" s="190">
        <v>0.2</v>
      </c>
    </row>
    <row r="737" spans="1:10" ht="24" customHeight="1">
      <c r="A737" s="168" t="s">
        <v>1492</v>
      </c>
      <c r="B737" s="169" t="s">
        <v>1666</v>
      </c>
      <c r="C737" s="168" t="s">
        <v>13</v>
      </c>
      <c r="D737" s="168" t="s">
        <v>1667</v>
      </c>
      <c r="E737" s="371" t="s">
        <v>1498</v>
      </c>
      <c r="F737" s="371"/>
      <c r="G737" s="170" t="s">
        <v>1499</v>
      </c>
      <c r="H737" s="189">
        <v>5.6099999999999997E-2</v>
      </c>
      <c r="I737" s="190">
        <v>27.05</v>
      </c>
      <c r="J737" s="190">
        <v>1.51</v>
      </c>
    </row>
    <row r="738" spans="1:10" ht="25.9" customHeight="1">
      <c r="A738" s="168" t="s">
        <v>1492</v>
      </c>
      <c r="B738" s="169" t="s">
        <v>1676</v>
      </c>
      <c r="C738" s="168" t="s">
        <v>13</v>
      </c>
      <c r="D738" s="168" t="s">
        <v>1677</v>
      </c>
      <c r="E738" s="371" t="s">
        <v>1533</v>
      </c>
      <c r="F738" s="371"/>
      <c r="G738" s="170" t="s">
        <v>86</v>
      </c>
      <c r="H738" s="189">
        <v>1</v>
      </c>
      <c r="I738" s="190">
        <v>9.5399999999999991</v>
      </c>
      <c r="J738" s="190">
        <v>9.5399999999999991</v>
      </c>
    </row>
    <row r="739" spans="1:10" ht="39" customHeight="1">
      <c r="A739" s="171" t="s">
        <v>1502</v>
      </c>
      <c r="B739" s="172" t="s">
        <v>1670</v>
      </c>
      <c r="C739" s="171" t="s">
        <v>13</v>
      </c>
      <c r="D739" s="171" t="s">
        <v>1671</v>
      </c>
      <c r="E739" s="372" t="s">
        <v>1505</v>
      </c>
      <c r="F739" s="372"/>
      <c r="G739" s="173" t="s">
        <v>21</v>
      </c>
      <c r="H739" s="191">
        <v>0.74299999999999999</v>
      </c>
      <c r="I739" s="192">
        <v>0.22</v>
      </c>
      <c r="J739" s="192">
        <v>0.16</v>
      </c>
    </row>
    <row r="740" spans="1:10" ht="25.9" customHeight="1">
      <c r="A740" s="171" t="s">
        <v>1502</v>
      </c>
      <c r="B740" s="172" t="s">
        <v>1672</v>
      </c>
      <c r="C740" s="171" t="s">
        <v>13</v>
      </c>
      <c r="D740" s="171" t="s">
        <v>1673</v>
      </c>
      <c r="E740" s="372" t="s">
        <v>1505</v>
      </c>
      <c r="F740" s="372"/>
      <c r="G740" s="173" t="s">
        <v>86</v>
      </c>
      <c r="H740" s="191">
        <v>2.5000000000000001E-2</v>
      </c>
      <c r="I740" s="192">
        <v>28.75</v>
      </c>
      <c r="J740" s="192">
        <v>0.71</v>
      </c>
    </row>
    <row r="741" spans="1:10" ht="25.5">
      <c r="A741" s="174"/>
      <c r="B741" s="174"/>
      <c r="C741" s="174"/>
      <c r="D741" s="174"/>
      <c r="E741" s="174" t="s">
        <v>1512</v>
      </c>
      <c r="F741" s="175">
        <v>1.54</v>
      </c>
      <c r="G741" s="174" t="s">
        <v>1513</v>
      </c>
      <c r="H741" s="175">
        <v>0</v>
      </c>
      <c r="I741" s="174" t="s">
        <v>1514</v>
      </c>
      <c r="J741" s="175">
        <v>1.54</v>
      </c>
    </row>
    <row r="742" spans="1:10">
      <c r="A742" s="174"/>
      <c r="B742" s="174"/>
      <c r="C742" s="174"/>
      <c r="D742" s="174"/>
      <c r="E742" s="174" t="s">
        <v>1515</v>
      </c>
      <c r="F742" s="175">
        <v>3.03</v>
      </c>
      <c r="G742" s="174"/>
      <c r="H742" s="373" t="s">
        <v>1516</v>
      </c>
      <c r="I742" s="373"/>
      <c r="J742" s="175">
        <v>15.15</v>
      </c>
    </row>
    <row r="743" spans="1:10" ht="49.9" customHeight="1" thickBot="1">
      <c r="A743" s="176"/>
      <c r="B743" s="176"/>
      <c r="C743" s="176"/>
      <c r="D743" s="176"/>
      <c r="E743" s="176"/>
      <c r="F743" s="176"/>
      <c r="G743" s="176" t="s">
        <v>1517</v>
      </c>
      <c r="H743" s="193">
        <v>43.92</v>
      </c>
      <c r="I743" s="176" t="s">
        <v>1518</v>
      </c>
      <c r="J743" s="194">
        <v>665.38</v>
      </c>
    </row>
    <row r="744" spans="1:10" ht="1.1499999999999999" customHeight="1" thickTop="1">
      <c r="A744" s="177"/>
      <c r="B744" s="177"/>
      <c r="C744" s="177"/>
      <c r="D744" s="177"/>
      <c r="E744" s="177"/>
      <c r="F744" s="177"/>
      <c r="G744" s="177"/>
      <c r="H744" s="177"/>
      <c r="I744" s="177"/>
      <c r="J744" s="177"/>
    </row>
    <row r="745" spans="1:10" ht="18" customHeight="1">
      <c r="A745" s="178" t="s">
        <v>1802</v>
      </c>
      <c r="B745" s="179" t="s">
        <v>1480</v>
      </c>
      <c r="C745" s="178" t="s">
        <v>1481</v>
      </c>
      <c r="D745" s="178" t="s">
        <v>1482</v>
      </c>
      <c r="E745" s="374" t="s">
        <v>1483</v>
      </c>
      <c r="F745" s="374"/>
      <c r="G745" s="180" t="s">
        <v>1484</v>
      </c>
      <c r="H745" s="179" t="s">
        <v>1485</v>
      </c>
      <c r="I745" s="179" t="s">
        <v>1486</v>
      </c>
      <c r="J745" s="179" t="s">
        <v>1487</v>
      </c>
    </row>
    <row r="746" spans="1:10" ht="39" customHeight="1">
      <c r="A746" s="181" t="s">
        <v>1488</v>
      </c>
      <c r="B746" s="182" t="s">
        <v>1780</v>
      </c>
      <c r="C746" s="181" t="s">
        <v>13</v>
      </c>
      <c r="D746" s="181" t="s">
        <v>171</v>
      </c>
      <c r="E746" s="375" t="s">
        <v>1533</v>
      </c>
      <c r="F746" s="375"/>
      <c r="G746" s="183" t="s">
        <v>86</v>
      </c>
      <c r="H746" s="195">
        <v>1</v>
      </c>
      <c r="I746" s="196">
        <v>13.82</v>
      </c>
      <c r="J746" s="196">
        <v>13.82</v>
      </c>
    </row>
    <row r="747" spans="1:10" ht="24" customHeight="1">
      <c r="A747" s="168" t="s">
        <v>1492</v>
      </c>
      <c r="B747" s="169" t="s">
        <v>1664</v>
      </c>
      <c r="C747" s="168" t="s">
        <v>13</v>
      </c>
      <c r="D747" s="168" t="s">
        <v>1665</v>
      </c>
      <c r="E747" s="371" t="s">
        <v>1498</v>
      </c>
      <c r="F747" s="371"/>
      <c r="G747" s="170" t="s">
        <v>1499</v>
      </c>
      <c r="H747" s="189">
        <v>1.7500000000000002E-2</v>
      </c>
      <c r="I747" s="190">
        <v>22.24</v>
      </c>
      <c r="J747" s="190">
        <v>0.38</v>
      </c>
    </row>
    <row r="748" spans="1:10" ht="24" customHeight="1">
      <c r="A748" s="168" t="s">
        <v>1492</v>
      </c>
      <c r="B748" s="169" t="s">
        <v>1666</v>
      </c>
      <c r="C748" s="168" t="s">
        <v>13</v>
      </c>
      <c r="D748" s="168" t="s">
        <v>1667</v>
      </c>
      <c r="E748" s="371" t="s">
        <v>1498</v>
      </c>
      <c r="F748" s="371"/>
      <c r="G748" s="170" t="s">
        <v>1499</v>
      </c>
      <c r="H748" s="189">
        <v>0.1069</v>
      </c>
      <c r="I748" s="190">
        <v>27.05</v>
      </c>
      <c r="J748" s="190">
        <v>2.89</v>
      </c>
    </row>
    <row r="749" spans="1:10" ht="25.9" customHeight="1">
      <c r="A749" s="168" t="s">
        <v>1492</v>
      </c>
      <c r="B749" s="169" t="s">
        <v>1688</v>
      </c>
      <c r="C749" s="168" t="s">
        <v>13</v>
      </c>
      <c r="D749" s="168" t="s">
        <v>1689</v>
      </c>
      <c r="E749" s="371" t="s">
        <v>1533</v>
      </c>
      <c r="F749" s="371"/>
      <c r="G749" s="170" t="s">
        <v>86</v>
      </c>
      <c r="H749" s="189">
        <v>1</v>
      </c>
      <c r="I749" s="190">
        <v>9.58</v>
      </c>
      <c r="J749" s="190">
        <v>9.58</v>
      </c>
    </row>
    <row r="750" spans="1:10" ht="39" customHeight="1">
      <c r="A750" s="171" t="s">
        <v>1502</v>
      </c>
      <c r="B750" s="172" t="s">
        <v>1670</v>
      </c>
      <c r="C750" s="171" t="s">
        <v>13</v>
      </c>
      <c r="D750" s="171" t="s">
        <v>1671</v>
      </c>
      <c r="E750" s="372" t="s">
        <v>1505</v>
      </c>
      <c r="F750" s="372"/>
      <c r="G750" s="173" t="s">
        <v>21</v>
      </c>
      <c r="H750" s="191">
        <v>1.19</v>
      </c>
      <c r="I750" s="192">
        <v>0.22</v>
      </c>
      <c r="J750" s="192">
        <v>0.26</v>
      </c>
    </row>
    <row r="751" spans="1:10" ht="25.9" customHeight="1">
      <c r="A751" s="171" t="s">
        <v>1502</v>
      </c>
      <c r="B751" s="172" t="s">
        <v>1672</v>
      </c>
      <c r="C751" s="171" t="s">
        <v>13</v>
      </c>
      <c r="D751" s="171" t="s">
        <v>1673</v>
      </c>
      <c r="E751" s="372" t="s">
        <v>1505</v>
      </c>
      <c r="F751" s="372"/>
      <c r="G751" s="173" t="s">
        <v>86</v>
      </c>
      <c r="H751" s="191">
        <v>2.5000000000000001E-2</v>
      </c>
      <c r="I751" s="192">
        <v>28.75</v>
      </c>
      <c r="J751" s="192">
        <v>0.71</v>
      </c>
    </row>
    <row r="752" spans="1:10" ht="25.5">
      <c r="A752" s="174"/>
      <c r="B752" s="174"/>
      <c r="C752" s="174"/>
      <c r="D752" s="174"/>
      <c r="E752" s="174" t="s">
        <v>1512</v>
      </c>
      <c r="F752" s="175">
        <v>3.53</v>
      </c>
      <c r="G752" s="174" t="s">
        <v>1513</v>
      </c>
      <c r="H752" s="175">
        <v>0</v>
      </c>
      <c r="I752" s="174" t="s">
        <v>1514</v>
      </c>
      <c r="J752" s="175">
        <v>3.53</v>
      </c>
    </row>
    <row r="753" spans="1:10">
      <c r="A753" s="174"/>
      <c r="B753" s="174"/>
      <c r="C753" s="174"/>
      <c r="D753" s="174"/>
      <c r="E753" s="174" t="s">
        <v>1515</v>
      </c>
      <c r="F753" s="175">
        <v>3.45</v>
      </c>
      <c r="G753" s="174"/>
      <c r="H753" s="373" t="s">
        <v>1516</v>
      </c>
      <c r="I753" s="373"/>
      <c r="J753" s="175">
        <v>17.27</v>
      </c>
    </row>
    <row r="754" spans="1:10" ht="49.9" customHeight="1" thickBot="1">
      <c r="A754" s="176"/>
      <c r="B754" s="176"/>
      <c r="C754" s="176"/>
      <c r="D754" s="176"/>
      <c r="E754" s="176"/>
      <c r="F754" s="176"/>
      <c r="G754" s="176" t="s">
        <v>1517</v>
      </c>
      <c r="H754" s="193">
        <v>13.66</v>
      </c>
      <c r="I754" s="176" t="s">
        <v>1518</v>
      </c>
      <c r="J754" s="194">
        <v>235.9</v>
      </c>
    </row>
    <row r="755" spans="1:10" ht="1.1499999999999999" customHeight="1" thickTop="1">
      <c r="A755" s="177"/>
      <c r="B755" s="177"/>
      <c r="C755" s="177"/>
      <c r="D755" s="177"/>
      <c r="E755" s="177"/>
      <c r="F755" s="177"/>
      <c r="G755" s="177"/>
      <c r="H755" s="177"/>
      <c r="I755" s="177"/>
      <c r="J755" s="177"/>
    </row>
    <row r="756" spans="1:10" ht="18" customHeight="1">
      <c r="A756" s="178" t="s">
        <v>1803</v>
      </c>
      <c r="B756" s="179" t="s">
        <v>1480</v>
      </c>
      <c r="C756" s="178" t="s">
        <v>1481</v>
      </c>
      <c r="D756" s="178" t="s">
        <v>1482</v>
      </c>
      <c r="E756" s="374" t="s">
        <v>1483</v>
      </c>
      <c r="F756" s="374"/>
      <c r="G756" s="180" t="s">
        <v>1484</v>
      </c>
      <c r="H756" s="179" t="s">
        <v>1485</v>
      </c>
      <c r="I756" s="179" t="s">
        <v>1486</v>
      </c>
      <c r="J756" s="179" t="s">
        <v>1487</v>
      </c>
    </row>
    <row r="757" spans="1:10" ht="39" customHeight="1">
      <c r="A757" s="181" t="s">
        <v>1488</v>
      </c>
      <c r="B757" s="182" t="s">
        <v>1782</v>
      </c>
      <c r="C757" s="181" t="s">
        <v>13</v>
      </c>
      <c r="D757" s="181" t="s">
        <v>174</v>
      </c>
      <c r="E757" s="375" t="s">
        <v>1533</v>
      </c>
      <c r="F757" s="375"/>
      <c r="G757" s="183" t="s">
        <v>1534</v>
      </c>
      <c r="H757" s="195">
        <v>1</v>
      </c>
      <c r="I757" s="196">
        <v>837.11</v>
      </c>
      <c r="J757" s="196">
        <v>837.11</v>
      </c>
    </row>
    <row r="758" spans="1:10" ht="24" customHeight="1">
      <c r="A758" s="168" t="s">
        <v>1492</v>
      </c>
      <c r="B758" s="169" t="s">
        <v>1496</v>
      </c>
      <c r="C758" s="168" t="s">
        <v>13</v>
      </c>
      <c r="D758" s="168" t="s">
        <v>1497</v>
      </c>
      <c r="E758" s="371" t="s">
        <v>1498</v>
      </c>
      <c r="F758" s="371"/>
      <c r="G758" s="170" t="s">
        <v>1499</v>
      </c>
      <c r="H758" s="189">
        <v>0.224</v>
      </c>
      <c r="I758" s="190">
        <v>26.91</v>
      </c>
      <c r="J758" s="190">
        <v>6.02</v>
      </c>
    </row>
    <row r="759" spans="1:10" ht="24" customHeight="1">
      <c r="A759" s="168" t="s">
        <v>1492</v>
      </c>
      <c r="B759" s="169" t="s">
        <v>1628</v>
      </c>
      <c r="C759" s="168" t="s">
        <v>13</v>
      </c>
      <c r="D759" s="168" t="s">
        <v>1629</v>
      </c>
      <c r="E759" s="371" t="s">
        <v>1498</v>
      </c>
      <c r="F759" s="371"/>
      <c r="G759" s="170" t="s">
        <v>1499</v>
      </c>
      <c r="H759" s="189">
        <v>0.224</v>
      </c>
      <c r="I759" s="190">
        <v>27.26</v>
      </c>
      <c r="J759" s="190">
        <v>6.1</v>
      </c>
    </row>
    <row r="760" spans="1:10" ht="24" customHeight="1">
      <c r="A760" s="168" t="s">
        <v>1492</v>
      </c>
      <c r="B760" s="169" t="s">
        <v>1500</v>
      </c>
      <c r="C760" s="168" t="s">
        <v>13</v>
      </c>
      <c r="D760" s="168" t="s">
        <v>1501</v>
      </c>
      <c r="E760" s="371" t="s">
        <v>1498</v>
      </c>
      <c r="F760" s="371"/>
      <c r="G760" s="170" t="s">
        <v>1499</v>
      </c>
      <c r="H760" s="189">
        <v>1.345</v>
      </c>
      <c r="I760" s="190">
        <v>21.78</v>
      </c>
      <c r="J760" s="190">
        <v>29.29</v>
      </c>
    </row>
    <row r="761" spans="1:10" ht="39" customHeight="1">
      <c r="A761" s="168" t="s">
        <v>1492</v>
      </c>
      <c r="B761" s="169" t="s">
        <v>1692</v>
      </c>
      <c r="C761" s="168" t="s">
        <v>13</v>
      </c>
      <c r="D761" s="168" t="s">
        <v>1693</v>
      </c>
      <c r="E761" s="371" t="s">
        <v>1526</v>
      </c>
      <c r="F761" s="371"/>
      <c r="G761" s="170" t="s">
        <v>1527</v>
      </c>
      <c r="H761" s="189">
        <v>9.4E-2</v>
      </c>
      <c r="I761" s="190">
        <v>1.41</v>
      </c>
      <c r="J761" s="190">
        <v>0.13</v>
      </c>
    </row>
    <row r="762" spans="1:10" ht="39" customHeight="1">
      <c r="A762" s="168" t="s">
        <v>1492</v>
      </c>
      <c r="B762" s="169" t="s">
        <v>1694</v>
      </c>
      <c r="C762" s="168" t="s">
        <v>13</v>
      </c>
      <c r="D762" s="168" t="s">
        <v>1695</v>
      </c>
      <c r="E762" s="371" t="s">
        <v>1526</v>
      </c>
      <c r="F762" s="371"/>
      <c r="G762" s="170" t="s">
        <v>1530</v>
      </c>
      <c r="H762" s="189">
        <v>0.13</v>
      </c>
      <c r="I762" s="190">
        <v>0.49</v>
      </c>
      <c r="J762" s="190">
        <v>0.06</v>
      </c>
    </row>
    <row r="763" spans="1:10" ht="52.15" customHeight="1">
      <c r="A763" s="171" t="s">
        <v>1502</v>
      </c>
      <c r="B763" s="172" t="s">
        <v>1783</v>
      </c>
      <c r="C763" s="171" t="s">
        <v>13</v>
      </c>
      <c r="D763" s="171" t="s">
        <v>1784</v>
      </c>
      <c r="E763" s="372" t="s">
        <v>1505</v>
      </c>
      <c r="F763" s="372"/>
      <c r="G763" s="173" t="s">
        <v>1534</v>
      </c>
      <c r="H763" s="191">
        <v>1.103</v>
      </c>
      <c r="I763" s="192">
        <v>721.23</v>
      </c>
      <c r="J763" s="192">
        <v>795.51</v>
      </c>
    </row>
    <row r="764" spans="1:10" ht="25.5">
      <c r="A764" s="174"/>
      <c r="B764" s="174"/>
      <c r="C764" s="174"/>
      <c r="D764" s="174"/>
      <c r="E764" s="174" t="s">
        <v>1512</v>
      </c>
      <c r="F764" s="175">
        <v>27.42</v>
      </c>
      <c r="G764" s="174" t="s">
        <v>1513</v>
      </c>
      <c r="H764" s="175">
        <v>0</v>
      </c>
      <c r="I764" s="174" t="s">
        <v>1514</v>
      </c>
      <c r="J764" s="175">
        <v>27.42</v>
      </c>
    </row>
    <row r="765" spans="1:10">
      <c r="A765" s="174"/>
      <c r="B765" s="174"/>
      <c r="C765" s="174"/>
      <c r="D765" s="174"/>
      <c r="E765" s="174" t="s">
        <v>1515</v>
      </c>
      <c r="F765" s="175">
        <v>209.27</v>
      </c>
      <c r="G765" s="174"/>
      <c r="H765" s="373" t="s">
        <v>1516</v>
      </c>
      <c r="I765" s="373"/>
      <c r="J765" s="175">
        <v>1046.3800000000001</v>
      </c>
    </row>
    <row r="766" spans="1:10" ht="49.9" customHeight="1" thickBot="1">
      <c r="A766" s="176"/>
      <c r="B766" s="176"/>
      <c r="C766" s="176"/>
      <c r="D766" s="176"/>
      <c r="E766" s="176"/>
      <c r="F766" s="176"/>
      <c r="G766" s="176" t="s">
        <v>1517</v>
      </c>
      <c r="H766" s="193">
        <v>0.76</v>
      </c>
      <c r="I766" s="176" t="s">
        <v>1518</v>
      </c>
      <c r="J766" s="194">
        <v>795.24</v>
      </c>
    </row>
    <row r="767" spans="1:10" ht="1.1499999999999999" customHeight="1" thickTop="1">
      <c r="A767" s="177"/>
      <c r="B767" s="177"/>
      <c r="C767" s="177"/>
      <c r="D767" s="177"/>
      <c r="E767" s="177"/>
      <c r="F767" s="177"/>
      <c r="G767" s="177"/>
      <c r="H767" s="177"/>
      <c r="I767" s="177"/>
      <c r="J767" s="177"/>
    </row>
    <row r="768" spans="1:10" ht="18" customHeight="1">
      <c r="A768" s="178" t="s">
        <v>1804</v>
      </c>
      <c r="B768" s="179" t="s">
        <v>1480</v>
      </c>
      <c r="C768" s="178" t="s">
        <v>1481</v>
      </c>
      <c r="D768" s="178" t="s">
        <v>1482</v>
      </c>
      <c r="E768" s="374" t="s">
        <v>1483</v>
      </c>
      <c r="F768" s="374"/>
      <c r="G768" s="180" t="s">
        <v>1484</v>
      </c>
      <c r="H768" s="179" t="s">
        <v>1485</v>
      </c>
      <c r="I768" s="179" t="s">
        <v>1486</v>
      </c>
      <c r="J768" s="179" t="s">
        <v>1487</v>
      </c>
    </row>
    <row r="769" spans="1:10" ht="52.15" customHeight="1">
      <c r="A769" s="181" t="s">
        <v>1488</v>
      </c>
      <c r="B769" s="182" t="s">
        <v>1763</v>
      </c>
      <c r="C769" s="181" t="s">
        <v>13</v>
      </c>
      <c r="D769" s="181" t="s">
        <v>162</v>
      </c>
      <c r="E769" s="375" t="s">
        <v>1533</v>
      </c>
      <c r="F769" s="375"/>
      <c r="G769" s="183" t="s">
        <v>1491</v>
      </c>
      <c r="H769" s="195">
        <v>1</v>
      </c>
      <c r="I769" s="196">
        <v>52.81</v>
      </c>
      <c r="J769" s="196">
        <v>52.81</v>
      </c>
    </row>
    <row r="770" spans="1:10" ht="25.9" customHeight="1">
      <c r="A770" s="168" t="s">
        <v>1492</v>
      </c>
      <c r="B770" s="169" t="s">
        <v>1522</v>
      </c>
      <c r="C770" s="168" t="s">
        <v>13</v>
      </c>
      <c r="D770" s="168" t="s">
        <v>1523</v>
      </c>
      <c r="E770" s="371" t="s">
        <v>1498</v>
      </c>
      <c r="F770" s="371"/>
      <c r="G770" s="170" t="s">
        <v>1499</v>
      </c>
      <c r="H770" s="189">
        <v>0.11</v>
      </c>
      <c r="I770" s="190">
        <v>22.16</v>
      </c>
      <c r="J770" s="190">
        <v>2.4300000000000002</v>
      </c>
    </row>
    <row r="771" spans="1:10" ht="24" customHeight="1">
      <c r="A771" s="168" t="s">
        <v>1492</v>
      </c>
      <c r="B771" s="169" t="s">
        <v>1496</v>
      </c>
      <c r="C771" s="168" t="s">
        <v>13</v>
      </c>
      <c r="D771" s="168" t="s">
        <v>1497</v>
      </c>
      <c r="E771" s="371" t="s">
        <v>1498</v>
      </c>
      <c r="F771" s="371"/>
      <c r="G771" s="170" t="s">
        <v>1499</v>
      </c>
      <c r="H771" s="189">
        <v>0.6</v>
      </c>
      <c r="I771" s="190">
        <v>26.91</v>
      </c>
      <c r="J771" s="190">
        <v>16.14</v>
      </c>
    </row>
    <row r="772" spans="1:10" ht="39" customHeight="1">
      <c r="A772" s="168" t="s">
        <v>1492</v>
      </c>
      <c r="B772" s="169" t="s">
        <v>1764</v>
      </c>
      <c r="C772" s="168" t="s">
        <v>13</v>
      </c>
      <c r="D772" s="168" t="s">
        <v>1765</v>
      </c>
      <c r="E772" s="371" t="s">
        <v>1533</v>
      </c>
      <c r="F772" s="371"/>
      <c r="G772" s="170" t="s">
        <v>1491</v>
      </c>
      <c r="H772" s="189">
        <v>6.7000000000000004E-2</v>
      </c>
      <c r="I772" s="190">
        <v>224.33</v>
      </c>
      <c r="J772" s="190">
        <v>15.03</v>
      </c>
    </row>
    <row r="773" spans="1:10" ht="25.9" customHeight="1">
      <c r="A773" s="171" t="s">
        <v>1502</v>
      </c>
      <c r="B773" s="172" t="s">
        <v>1652</v>
      </c>
      <c r="C773" s="171" t="s">
        <v>13</v>
      </c>
      <c r="D773" s="171" t="s">
        <v>1653</v>
      </c>
      <c r="E773" s="372" t="s">
        <v>1505</v>
      </c>
      <c r="F773" s="372"/>
      <c r="G773" s="173" t="s">
        <v>1599</v>
      </c>
      <c r="H773" s="191">
        <v>4.0000000000000001E-3</v>
      </c>
      <c r="I773" s="192">
        <v>8.34</v>
      </c>
      <c r="J773" s="192">
        <v>0.03</v>
      </c>
    </row>
    <row r="774" spans="1:10" ht="39" customHeight="1">
      <c r="A774" s="171" t="s">
        <v>1502</v>
      </c>
      <c r="B774" s="172" t="s">
        <v>1766</v>
      </c>
      <c r="C774" s="171" t="s">
        <v>13</v>
      </c>
      <c r="D774" s="171" t="s">
        <v>1767</v>
      </c>
      <c r="E774" s="372" t="s">
        <v>1768</v>
      </c>
      <c r="F774" s="372"/>
      <c r="G774" s="173" t="s">
        <v>1769</v>
      </c>
      <c r="H774" s="191">
        <v>0.19600000000000001</v>
      </c>
      <c r="I774" s="192">
        <v>20.66</v>
      </c>
      <c r="J774" s="192">
        <v>4.04</v>
      </c>
    </row>
    <row r="775" spans="1:10" ht="39" customHeight="1">
      <c r="A775" s="171" t="s">
        <v>1502</v>
      </c>
      <c r="B775" s="172" t="s">
        <v>1770</v>
      </c>
      <c r="C775" s="171" t="s">
        <v>13</v>
      </c>
      <c r="D775" s="171" t="s">
        <v>1771</v>
      </c>
      <c r="E775" s="372" t="s">
        <v>1768</v>
      </c>
      <c r="F775" s="372"/>
      <c r="G775" s="173" t="s">
        <v>1769</v>
      </c>
      <c r="H775" s="191">
        <v>0.39300000000000002</v>
      </c>
      <c r="I775" s="192">
        <v>21.6</v>
      </c>
      <c r="J775" s="192">
        <v>8.48</v>
      </c>
    </row>
    <row r="776" spans="1:10" ht="39" customHeight="1">
      <c r="A776" s="171" t="s">
        <v>1502</v>
      </c>
      <c r="B776" s="172" t="s">
        <v>1772</v>
      </c>
      <c r="C776" s="171" t="s">
        <v>13</v>
      </c>
      <c r="D776" s="171" t="s">
        <v>1773</v>
      </c>
      <c r="E776" s="372" t="s">
        <v>1768</v>
      </c>
      <c r="F776" s="372"/>
      <c r="G776" s="173" t="s">
        <v>1774</v>
      </c>
      <c r="H776" s="191">
        <v>0.78500000000000003</v>
      </c>
      <c r="I776" s="192">
        <v>7.95</v>
      </c>
      <c r="J776" s="192">
        <v>6.24</v>
      </c>
    </row>
    <row r="777" spans="1:10" ht="25.9" customHeight="1">
      <c r="A777" s="171" t="s">
        <v>1502</v>
      </c>
      <c r="B777" s="172" t="s">
        <v>1660</v>
      </c>
      <c r="C777" s="171" t="s">
        <v>13</v>
      </c>
      <c r="D777" s="171" t="s">
        <v>1661</v>
      </c>
      <c r="E777" s="372" t="s">
        <v>1505</v>
      </c>
      <c r="F777" s="372"/>
      <c r="G777" s="173" t="s">
        <v>86</v>
      </c>
      <c r="H777" s="191">
        <v>1.9E-2</v>
      </c>
      <c r="I777" s="192">
        <v>22.23</v>
      </c>
      <c r="J777" s="192">
        <v>0.42</v>
      </c>
    </row>
    <row r="778" spans="1:10" ht="25.5">
      <c r="A778" s="174"/>
      <c r="B778" s="174"/>
      <c r="C778" s="174"/>
      <c r="D778" s="174"/>
      <c r="E778" s="174" t="s">
        <v>1512</v>
      </c>
      <c r="F778" s="175">
        <v>15.24</v>
      </c>
      <c r="G778" s="174" t="s">
        <v>1513</v>
      </c>
      <c r="H778" s="175">
        <v>0</v>
      </c>
      <c r="I778" s="174" t="s">
        <v>1514</v>
      </c>
      <c r="J778" s="175">
        <v>15.24</v>
      </c>
    </row>
    <row r="779" spans="1:10">
      <c r="A779" s="174"/>
      <c r="B779" s="174"/>
      <c r="C779" s="174"/>
      <c r="D779" s="174"/>
      <c r="E779" s="174" t="s">
        <v>1515</v>
      </c>
      <c r="F779" s="175">
        <v>13.2</v>
      </c>
      <c r="G779" s="174"/>
      <c r="H779" s="373" t="s">
        <v>1516</v>
      </c>
      <c r="I779" s="373"/>
      <c r="J779" s="175">
        <v>66.010000000000005</v>
      </c>
    </row>
    <row r="780" spans="1:10" ht="49.9" customHeight="1" thickBot="1">
      <c r="A780" s="176"/>
      <c r="B780" s="176"/>
      <c r="C780" s="176"/>
      <c r="D780" s="176"/>
      <c r="E780" s="176"/>
      <c r="F780" s="176"/>
      <c r="G780" s="176" t="s">
        <v>1517</v>
      </c>
      <c r="H780" s="193">
        <v>19.239999999999998</v>
      </c>
      <c r="I780" s="176" t="s">
        <v>1518</v>
      </c>
      <c r="J780" s="194">
        <v>1270.03</v>
      </c>
    </row>
    <row r="781" spans="1:10" ht="1.1499999999999999" customHeight="1" thickTop="1">
      <c r="A781" s="177"/>
      <c r="B781" s="177"/>
      <c r="C781" s="177"/>
      <c r="D781" s="177"/>
      <c r="E781" s="177"/>
      <c r="F781" s="177"/>
      <c r="G781" s="177"/>
      <c r="H781" s="177"/>
      <c r="I781" s="177"/>
      <c r="J781" s="177"/>
    </row>
    <row r="782" spans="1:10" ht="18" customHeight="1">
      <c r="A782" s="178" t="s">
        <v>1805</v>
      </c>
      <c r="B782" s="179" t="s">
        <v>1480</v>
      </c>
      <c r="C782" s="178" t="s">
        <v>1481</v>
      </c>
      <c r="D782" s="178" t="s">
        <v>1482</v>
      </c>
      <c r="E782" s="374" t="s">
        <v>1483</v>
      </c>
      <c r="F782" s="374"/>
      <c r="G782" s="180" t="s">
        <v>1484</v>
      </c>
      <c r="H782" s="179" t="s">
        <v>1485</v>
      </c>
      <c r="I782" s="179" t="s">
        <v>1486</v>
      </c>
      <c r="J782" s="179" t="s">
        <v>1487</v>
      </c>
    </row>
    <row r="783" spans="1:10" ht="39" customHeight="1">
      <c r="A783" s="181" t="s">
        <v>1488</v>
      </c>
      <c r="B783" s="182" t="s">
        <v>1806</v>
      </c>
      <c r="C783" s="181" t="s">
        <v>13</v>
      </c>
      <c r="D783" s="181" t="s">
        <v>202</v>
      </c>
      <c r="E783" s="375" t="s">
        <v>1533</v>
      </c>
      <c r="F783" s="375"/>
      <c r="G783" s="183" t="s">
        <v>86</v>
      </c>
      <c r="H783" s="195">
        <v>1</v>
      </c>
      <c r="I783" s="196">
        <v>12.95</v>
      </c>
      <c r="J783" s="196">
        <v>12.95</v>
      </c>
    </row>
    <row r="784" spans="1:10" ht="24" customHeight="1">
      <c r="A784" s="168" t="s">
        <v>1492</v>
      </c>
      <c r="B784" s="169" t="s">
        <v>1664</v>
      </c>
      <c r="C784" s="168" t="s">
        <v>13</v>
      </c>
      <c r="D784" s="168" t="s">
        <v>1665</v>
      </c>
      <c r="E784" s="371" t="s">
        <v>1498</v>
      </c>
      <c r="F784" s="371"/>
      <c r="G784" s="170" t="s">
        <v>1499</v>
      </c>
      <c r="H784" s="189">
        <v>1.29E-2</v>
      </c>
      <c r="I784" s="190">
        <v>22.24</v>
      </c>
      <c r="J784" s="190">
        <v>0.28000000000000003</v>
      </c>
    </row>
    <row r="785" spans="1:10" ht="24" customHeight="1">
      <c r="A785" s="168" t="s">
        <v>1492</v>
      </c>
      <c r="B785" s="169" t="s">
        <v>1666</v>
      </c>
      <c r="C785" s="168" t="s">
        <v>13</v>
      </c>
      <c r="D785" s="168" t="s">
        <v>1667</v>
      </c>
      <c r="E785" s="371" t="s">
        <v>1498</v>
      </c>
      <c r="F785" s="371"/>
      <c r="G785" s="170" t="s">
        <v>1499</v>
      </c>
      <c r="H785" s="189">
        <v>7.9000000000000001E-2</v>
      </c>
      <c r="I785" s="190">
        <v>27.05</v>
      </c>
      <c r="J785" s="190">
        <v>2.13</v>
      </c>
    </row>
    <row r="786" spans="1:10" ht="25.9" customHeight="1">
      <c r="A786" s="168" t="s">
        <v>1492</v>
      </c>
      <c r="B786" s="169" t="s">
        <v>1668</v>
      </c>
      <c r="C786" s="168" t="s">
        <v>13</v>
      </c>
      <c r="D786" s="168" t="s">
        <v>1669</v>
      </c>
      <c r="E786" s="371" t="s">
        <v>1533</v>
      </c>
      <c r="F786" s="371"/>
      <c r="G786" s="170" t="s">
        <v>86</v>
      </c>
      <c r="H786" s="189">
        <v>1</v>
      </c>
      <c r="I786" s="190">
        <v>9.6199999999999992</v>
      </c>
      <c r="J786" s="190">
        <v>9.6199999999999992</v>
      </c>
    </row>
    <row r="787" spans="1:10" ht="39" customHeight="1">
      <c r="A787" s="171" t="s">
        <v>1502</v>
      </c>
      <c r="B787" s="172" t="s">
        <v>1670</v>
      </c>
      <c r="C787" s="171" t="s">
        <v>13</v>
      </c>
      <c r="D787" s="171" t="s">
        <v>1671</v>
      </c>
      <c r="E787" s="372" t="s">
        <v>1505</v>
      </c>
      <c r="F787" s="372"/>
      <c r="G787" s="173" t="s">
        <v>21</v>
      </c>
      <c r="H787" s="191">
        <v>0.97</v>
      </c>
      <c r="I787" s="192">
        <v>0.22</v>
      </c>
      <c r="J787" s="192">
        <v>0.21</v>
      </c>
    </row>
    <row r="788" spans="1:10" ht="25.9" customHeight="1">
      <c r="A788" s="171" t="s">
        <v>1502</v>
      </c>
      <c r="B788" s="172" t="s">
        <v>1672</v>
      </c>
      <c r="C788" s="171" t="s">
        <v>13</v>
      </c>
      <c r="D788" s="171" t="s">
        <v>1673</v>
      </c>
      <c r="E788" s="372" t="s">
        <v>1505</v>
      </c>
      <c r="F788" s="372"/>
      <c r="G788" s="173" t="s">
        <v>86</v>
      </c>
      <c r="H788" s="191">
        <v>2.5000000000000001E-2</v>
      </c>
      <c r="I788" s="192">
        <v>28.75</v>
      </c>
      <c r="J788" s="192">
        <v>0.71</v>
      </c>
    </row>
    <row r="789" spans="1:10" ht="25.5">
      <c r="A789" s="174"/>
      <c r="B789" s="174"/>
      <c r="C789" s="174"/>
      <c r="D789" s="174"/>
      <c r="E789" s="174" t="s">
        <v>1512</v>
      </c>
      <c r="F789" s="175">
        <v>2.35</v>
      </c>
      <c r="G789" s="174" t="s">
        <v>1513</v>
      </c>
      <c r="H789" s="175">
        <v>0</v>
      </c>
      <c r="I789" s="174" t="s">
        <v>1514</v>
      </c>
      <c r="J789" s="175">
        <v>2.35</v>
      </c>
    </row>
    <row r="790" spans="1:10">
      <c r="A790" s="174"/>
      <c r="B790" s="174"/>
      <c r="C790" s="174"/>
      <c r="D790" s="174"/>
      <c r="E790" s="174" t="s">
        <v>1515</v>
      </c>
      <c r="F790" s="175">
        <v>3.23</v>
      </c>
      <c r="G790" s="174"/>
      <c r="H790" s="373" t="s">
        <v>1516</v>
      </c>
      <c r="I790" s="373"/>
      <c r="J790" s="175">
        <v>16.18</v>
      </c>
    </row>
    <row r="791" spans="1:10" ht="49.9" customHeight="1" thickBot="1">
      <c r="A791" s="176"/>
      <c r="B791" s="176"/>
      <c r="C791" s="176"/>
      <c r="D791" s="176"/>
      <c r="E791" s="176"/>
      <c r="F791" s="176"/>
      <c r="G791" s="176" t="s">
        <v>1517</v>
      </c>
      <c r="H791" s="193">
        <v>15.26</v>
      </c>
      <c r="I791" s="176" t="s">
        <v>1518</v>
      </c>
      <c r="J791" s="194">
        <v>246.9</v>
      </c>
    </row>
    <row r="792" spans="1:10" ht="1.1499999999999999" customHeight="1" thickTop="1">
      <c r="A792" s="177"/>
      <c r="B792" s="177"/>
      <c r="C792" s="177"/>
      <c r="D792" s="177"/>
      <c r="E792" s="177"/>
      <c r="F792" s="177"/>
      <c r="G792" s="177"/>
      <c r="H792" s="177"/>
      <c r="I792" s="177"/>
      <c r="J792" s="177"/>
    </row>
    <row r="793" spans="1:10" ht="18" customHeight="1">
      <c r="A793" s="178" t="s">
        <v>1807</v>
      </c>
      <c r="B793" s="179" t="s">
        <v>1480</v>
      </c>
      <c r="C793" s="178" t="s">
        <v>1481</v>
      </c>
      <c r="D793" s="178" t="s">
        <v>1482</v>
      </c>
      <c r="E793" s="374" t="s">
        <v>1483</v>
      </c>
      <c r="F793" s="374"/>
      <c r="G793" s="180" t="s">
        <v>1484</v>
      </c>
      <c r="H793" s="179" t="s">
        <v>1485</v>
      </c>
      <c r="I793" s="179" t="s">
        <v>1486</v>
      </c>
      <c r="J793" s="179" t="s">
        <v>1487</v>
      </c>
    </row>
    <row r="794" spans="1:10" ht="39" customHeight="1">
      <c r="A794" s="181" t="s">
        <v>1488</v>
      </c>
      <c r="B794" s="182" t="s">
        <v>1787</v>
      </c>
      <c r="C794" s="181" t="s">
        <v>13</v>
      </c>
      <c r="D794" s="181" t="s">
        <v>180</v>
      </c>
      <c r="E794" s="375" t="s">
        <v>1533</v>
      </c>
      <c r="F794" s="375"/>
      <c r="G794" s="183" t="s">
        <v>86</v>
      </c>
      <c r="H794" s="195">
        <v>1</v>
      </c>
      <c r="I794" s="196">
        <v>12.12</v>
      </c>
      <c r="J794" s="196">
        <v>12.12</v>
      </c>
    </row>
    <row r="795" spans="1:10" ht="24" customHeight="1">
      <c r="A795" s="168" t="s">
        <v>1492</v>
      </c>
      <c r="B795" s="169" t="s">
        <v>1664</v>
      </c>
      <c r="C795" s="168" t="s">
        <v>13</v>
      </c>
      <c r="D795" s="168" t="s">
        <v>1665</v>
      </c>
      <c r="E795" s="371" t="s">
        <v>1498</v>
      </c>
      <c r="F795" s="371"/>
      <c r="G795" s="170" t="s">
        <v>1499</v>
      </c>
      <c r="H795" s="189">
        <v>9.1999999999999998E-3</v>
      </c>
      <c r="I795" s="190">
        <v>22.24</v>
      </c>
      <c r="J795" s="190">
        <v>0.2</v>
      </c>
    </row>
    <row r="796" spans="1:10" ht="24" customHeight="1">
      <c r="A796" s="168" t="s">
        <v>1492</v>
      </c>
      <c r="B796" s="169" t="s">
        <v>1666</v>
      </c>
      <c r="C796" s="168" t="s">
        <v>13</v>
      </c>
      <c r="D796" s="168" t="s">
        <v>1667</v>
      </c>
      <c r="E796" s="371" t="s">
        <v>1498</v>
      </c>
      <c r="F796" s="371"/>
      <c r="G796" s="170" t="s">
        <v>1499</v>
      </c>
      <c r="H796" s="189">
        <v>5.6099999999999997E-2</v>
      </c>
      <c r="I796" s="190">
        <v>27.05</v>
      </c>
      <c r="J796" s="190">
        <v>1.51</v>
      </c>
    </row>
    <row r="797" spans="1:10" ht="25.9" customHeight="1">
      <c r="A797" s="168" t="s">
        <v>1492</v>
      </c>
      <c r="B797" s="169" t="s">
        <v>1676</v>
      </c>
      <c r="C797" s="168" t="s">
        <v>13</v>
      </c>
      <c r="D797" s="168" t="s">
        <v>1677</v>
      </c>
      <c r="E797" s="371" t="s">
        <v>1533</v>
      </c>
      <c r="F797" s="371"/>
      <c r="G797" s="170" t="s">
        <v>86</v>
      </c>
      <c r="H797" s="189">
        <v>1</v>
      </c>
      <c r="I797" s="190">
        <v>9.5399999999999991</v>
      </c>
      <c r="J797" s="190">
        <v>9.5399999999999991</v>
      </c>
    </row>
    <row r="798" spans="1:10" ht="39" customHeight="1">
      <c r="A798" s="171" t="s">
        <v>1502</v>
      </c>
      <c r="B798" s="172" t="s">
        <v>1670</v>
      </c>
      <c r="C798" s="171" t="s">
        <v>13</v>
      </c>
      <c r="D798" s="171" t="s">
        <v>1671</v>
      </c>
      <c r="E798" s="372" t="s">
        <v>1505</v>
      </c>
      <c r="F798" s="372"/>
      <c r="G798" s="173" t="s">
        <v>21</v>
      </c>
      <c r="H798" s="191">
        <v>0.74299999999999999</v>
      </c>
      <c r="I798" s="192">
        <v>0.22</v>
      </c>
      <c r="J798" s="192">
        <v>0.16</v>
      </c>
    </row>
    <row r="799" spans="1:10" ht="25.9" customHeight="1">
      <c r="A799" s="171" t="s">
        <v>1502</v>
      </c>
      <c r="B799" s="172" t="s">
        <v>1672</v>
      </c>
      <c r="C799" s="171" t="s">
        <v>13</v>
      </c>
      <c r="D799" s="171" t="s">
        <v>1673</v>
      </c>
      <c r="E799" s="372" t="s">
        <v>1505</v>
      </c>
      <c r="F799" s="372"/>
      <c r="G799" s="173" t="s">
        <v>86</v>
      </c>
      <c r="H799" s="191">
        <v>2.5000000000000001E-2</v>
      </c>
      <c r="I799" s="192">
        <v>28.75</v>
      </c>
      <c r="J799" s="192">
        <v>0.71</v>
      </c>
    </row>
    <row r="800" spans="1:10" ht="25.5">
      <c r="A800" s="174"/>
      <c r="B800" s="174"/>
      <c r="C800" s="174"/>
      <c r="D800" s="174"/>
      <c r="E800" s="174" t="s">
        <v>1512</v>
      </c>
      <c r="F800" s="175">
        <v>1.54</v>
      </c>
      <c r="G800" s="174" t="s">
        <v>1513</v>
      </c>
      <c r="H800" s="175">
        <v>0</v>
      </c>
      <c r="I800" s="174" t="s">
        <v>1514</v>
      </c>
      <c r="J800" s="175">
        <v>1.54</v>
      </c>
    </row>
    <row r="801" spans="1:10">
      <c r="A801" s="174"/>
      <c r="B801" s="174"/>
      <c r="C801" s="174"/>
      <c r="D801" s="174"/>
      <c r="E801" s="174" t="s">
        <v>1515</v>
      </c>
      <c r="F801" s="175">
        <v>3.03</v>
      </c>
      <c r="G801" s="174"/>
      <c r="H801" s="373" t="s">
        <v>1516</v>
      </c>
      <c r="I801" s="373"/>
      <c r="J801" s="175">
        <v>15.15</v>
      </c>
    </row>
    <row r="802" spans="1:10" ht="49.9" customHeight="1" thickBot="1">
      <c r="A802" s="176"/>
      <c r="B802" s="176"/>
      <c r="C802" s="176"/>
      <c r="D802" s="176"/>
      <c r="E802" s="176"/>
      <c r="F802" s="176"/>
      <c r="G802" s="176" t="s">
        <v>1517</v>
      </c>
      <c r="H802" s="193">
        <v>19.45</v>
      </c>
      <c r="I802" s="176" t="s">
        <v>1518</v>
      </c>
      <c r="J802" s="194">
        <v>294.66000000000003</v>
      </c>
    </row>
    <row r="803" spans="1:10" ht="1.1499999999999999" customHeight="1" thickTop="1">
      <c r="A803" s="177"/>
      <c r="B803" s="177"/>
      <c r="C803" s="177"/>
      <c r="D803" s="177"/>
      <c r="E803" s="177"/>
      <c r="F803" s="177"/>
      <c r="G803" s="177"/>
      <c r="H803" s="177"/>
      <c r="I803" s="177"/>
      <c r="J803" s="177"/>
    </row>
    <row r="804" spans="1:10" ht="18" customHeight="1">
      <c r="A804" s="178" t="s">
        <v>1808</v>
      </c>
      <c r="B804" s="179" t="s">
        <v>1480</v>
      </c>
      <c r="C804" s="178" t="s">
        <v>1481</v>
      </c>
      <c r="D804" s="178" t="s">
        <v>1482</v>
      </c>
      <c r="E804" s="374" t="s">
        <v>1483</v>
      </c>
      <c r="F804" s="374"/>
      <c r="G804" s="180" t="s">
        <v>1484</v>
      </c>
      <c r="H804" s="179" t="s">
        <v>1485</v>
      </c>
      <c r="I804" s="179" t="s">
        <v>1486</v>
      </c>
      <c r="J804" s="179" t="s">
        <v>1487</v>
      </c>
    </row>
    <row r="805" spans="1:10" ht="39" customHeight="1">
      <c r="A805" s="181" t="s">
        <v>1488</v>
      </c>
      <c r="B805" s="182" t="s">
        <v>1776</v>
      </c>
      <c r="C805" s="181" t="s">
        <v>13</v>
      </c>
      <c r="D805" s="181" t="s">
        <v>165</v>
      </c>
      <c r="E805" s="375" t="s">
        <v>1533</v>
      </c>
      <c r="F805" s="375"/>
      <c r="G805" s="183" t="s">
        <v>86</v>
      </c>
      <c r="H805" s="195">
        <v>1</v>
      </c>
      <c r="I805" s="196">
        <v>10.82</v>
      </c>
      <c r="J805" s="196">
        <v>10.82</v>
      </c>
    </row>
    <row r="806" spans="1:10" ht="24" customHeight="1">
      <c r="A806" s="168" t="s">
        <v>1492</v>
      </c>
      <c r="B806" s="169" t="s">
        <v>1664</v>
      </c>
      <c r="C806" s="168" t="s">
        <v>13</v>
      </c>
      <c r="D806" s="168" t="s">
        <v>1665</v>
      </c>
      <c r="E806" s="371" t="s">
        <v>1498</v>
      </c>
      <c r="F806" s="371"/>
      <c r="G806" s="170" t="s">
        <v>1499</v>
      </c>
      <c r="H806" s="189">
        <v>6.4000000000000003E-3</v>
      </c>
      <c r="I806" s="190">
        <v>22.24</v>
      </c>
      <c r="J806" s="190">
        <v>0.14000000000000001</v>
      </c>
    </row>
    <row r="807" spans="1:10" ht="24" customHeight="1">
      <c r="A807" s="168" t="s">
        <v>1492</v>
      </c>
      <c r="B807" s="169" t="s">
        <v>1666</v>
      </c>
      <c r="C807" s="168" t="s">
        <v>13</v>
      </c>
      <c r="D807" s="168" t="s">
        <v>1667</v>
      </c>
      <c r="E807" s="371" t="s">
        <v>1498</v>
      </c>
      <c r="F807" s="371"/>
      <c r="G807" s="170" t="s">
        <v>1499</v>
      </c>
      <c r="H807" s="189">
        <v>3.9199999999999999E-2</v>
      </c>
      <c r="I807" s="190">
        <v>27.05</v>
      </c>
      <c r="J807" s="190">
        <v>1.06</v>
      </c>
    </row>
    <row r="808" spans="1:10" ht="25.9" customHeight="1">
      <c r="A808" s="168" t="s">
        <v>1492</v>
      </c>
      <c r="B808" s="169" t="s">
        <v>1680</v>
      </c>
      <c r="C808" s="168" t="s">
        <v>13</v>
      </c>
      <c r="D808" s="168" t="s">
        <v>1681</v>
      </c>
      <c r="E808" s="371" t="s">
        <v>1533</v>
      </c>
      <c r="F808" s="371"/>
      <c r="G808" s="170" t="s">
        <v>86</v>
      </c>
      <c r="H808" s="189">
        <v>1</v>
      </c>
      <c r="I808" s="190">
        <v>8.8000000000000007</v>
      </c>
      <c r="J808" s="190">
        <v>8.8000000000000007</v>
      </c>
    </row>
    <row r="809" spans="1:10" ht="39" customHeight="1">
      <c r="A809" s="171" t="s">
        <v>1502</v>
      </c>
      <c r="B809" s="172" t="s">
        <v>1670</v>
      </c>
      <c r="C809" s="171" t="s">
        <v>13</v>
      </c>
      <c r="D809" s="171" t="s">
        <v>1671</v>
      </c>
      <c r="E809" s="372" t="s">
        <v>1505</v>
      </c>
      <c r="F809" s="372"/>
      <c r="G809" s="173" t="s">
        <v>21</v>
      </c>
      <c r="H809" s="191">
        <v>0.54300000000000004</v>
      </c>
      <c r="I809" s="192">
        <v>0.22</v>
      </c>
      <c r="J809" s="192">
        <v>0.11</v>
      </c>
    </row>
    <row r="810" spans="1:10" ht="25.9" customHeight="1">
      <c r="A810" s="171" t="s">
        <v>1502</v>
      </c>
      <c r="B810" s="172" t="s">
        <v>1672</v>
      </c>
      <c r="C810" s="171" t="s">
        <v>13</v>
      </c>
      <c r="D810" s="171" t="s">
        <v>1673</v>
      </c>
      <c r="E810" s="372" t="s">
        <v>1505</v>
      </c>
      <c r="F810" s="372"/>
      <c r="G810" s="173" t="s">
        <v>86</v>
      </c>
      <c r="H810" s="191">
        <v>2.5000000000000001E-2</v>
      </c>
      <c r="I810" s="192">
        <v>28.75</v>
      </c>
      <c r="J810" s="192">
        <v>0.71</v>
      </c>
    </row>
    <row r="811" spans="1:10" ht="25.5">
      <c r="A811" s="174"/>
      <c r="B811" s="174"/>
      <c r="C811" s="174"/>
      <c r="D811" s="174"/>
      <c r="E811" s="174" t="s">
        <v>1512</v>
      </c>
      <c r="F811" s="175">
        <v>1.02</v>
      </c>
      <c r="G811" s="174" t="s">
        <v>1513</v>
      </c>
      <c r="H811" s="175">
        <v>0</v>
      </c>
      <c r="I811" s="174" t="s">
        <v>1514</v>
      </c>
      <c r="J811" s="175">
        <v>1.02</v>
      </c>
    </row>
    <row r="812" spans="1:10">
      <c r="A812" s="174"/>
      <c r="B812" s="174"/>
      <c r="C812" s="174"/>
      <c r="D812" s="174"/>
      <c r="E812" s="174" t="s">
        <v>1515</v>
      </c>
      <c r="F812" s="175">
        <v>2.7</v>
      </c>
      <c r="G812" s="174"/>
      <c r="H812" s="373" t="s">
        <v>1516</v>
      </c>
      <c r="I812" s="373"/>
      <c r="J812" s="175">
        <v>13.52</v>
      </c>
    </row>
    <row r="813" spans="1:10" ht="49.9" customHeight="1" thickBot="1">
      <c r="A813" s="176"/>
      <c r="B813" s="176"/>
      <c r="C813" s="176"/>
      <c r="D813" s="176"/>
      <c r="E813" s="176"/>
      <c r="F813" s="176"/>
      <c r="G813" s="176" t="s">
        <v>1517</v>
      </c>
      <c r="H813" s="193">
        <v>28.01</v>
      </c>
      <c r="I813" s="176" t="s">
        <v>1518</v>
      </c>
      <c r="J813" s="194">
        <v>378.69</v>
      </c>
    </row>
    <row r="814" spans="1:10" ht="1.1499999999999999" customHeight="1" thickTop="1">
      <c r="A814" s="177"/>
      <c r="B814" s="177"/>
      <c r="C814" s="177"/>
      <c r="D814" s="177"/>
      <c r="E814" s="177"/>
      <c r="F814" s="177"/>
      <c r="G814" s="177"/>
      <c r="H814" s="177"/>
      <c r="I814" s="177"/>
      <c r="J814" s="177"/>
    </row>
    <row r="815" spans="1:10" ht="18" customHeight="1">
      <c r="A815" s="178" t="s">
        <v>1809</v>
      </c>
      <c r="B815" s="179" t="s">
        <v>1480</v>
      </c>
      <c r="C815" s="178" t="s">
        <v>1481</v>
      </c>
      <c r="D815" s="178" t="s">
        <v>1482</v>
      </c>
      <c r="E815" s="374" t="s">
        <v>1483</v>
      </c>
      <c r="F815" s="374"/>
      <c r="G815" s="180" t="s">
        <v>1484</v>
      </c>
      <c r="H815" s="179" t="s">
        <v>1485</v>
      </c>
      <c r="I815" s="179" t="s">
        <v>1486</v>
      </c>
      <c r="J815" s="179" t="s">
        <v>1487</v>
      </c>
    </row>
    <row r="816" spans="1:10" ht="39" customHeight="1">
      <c r="A816" s="181" t="s">
        <v>1488</v>
      </c>
      <c r="B816" s="182" t="s">
        <v>1780</v>
      </c>
      <c r="C816" s="181" t="s">
        <v>13</v>
      </c>
      <c r="D816" s="181" t="s">
        <v>171</v>
      </c>
      <c r="E816" s="375" t="s">
        <v>1533</v>
      </c>
      <c r="F816" s="375"/>
      <c r="G816" s="183" t="s">
        <v>86</v>
      </c>
      <c r="H816" s="195">
        <v>1</v>
      </c>
      <c r="I816" s="196">
        <v>13.82</v>
      </c>
      <c r="J816" s="196">
        <v>13.82</v>
      </c>
    </row>
    <row r="817" spans="1:10" ht="24" customHeight="1">
      <c r="A817" s="168" t="s">
        <v>1492</v>
      </c>
      <c r="B817" s="169" t="s">
        <v>1664</v>
      </c>
      <c r="C817" s="168" t="s">
        <v>13</v>
      </c>
      <c r="D817" s="168" t="s">
        <v>1665</v>
      </c>
      <c r="E817" s="371" t="s">
        <v>1498</v>
      </c>
      <c r="F817" s="371"/>
      <c r="G817" s="170" t="s">
        <v>1499</v>
      </c>
      <c r="H817" s="189">
        <v>1.7500000000000002E-2</v>
      </c>
      <c r="I817" s="190">
        <v>22.24</v>
      </c>
      <c r="J817" s="190">
        <v>0.38</v>
      </c>
    </row>
    <row r="818" spans="1:10" ht="24" customHeight="1">
      <c r="A818" s="168" t="s">
        <v>1492</v>
      </c>
      <c r="B818" s="169" t="s">
        <v>1666</v>
      </c>
      <c r="C818" s="168" t="s">
        <v>13</v>
      </c>
      <c r="D818" s="168" t="s">
        <v>1667</v>
      </c>
      <c r="E818" s="371" t="s">
        <v>1498</v>
      </c>
      <c r="F818" s="371"/>
      <c r="G818" s="170" t="s">
        <v>1499</v>
      </c>
      <c r="H818" s="189">
        <v>0.1069</v>
      </c>
      <c r="I818" s="190">
        <v>27.05</v>
      </c>
      <c r="J818" s="190">
        <v>2.89</v>
      </c>
    </row>
    <row r="819" spans="1:10" ht="25.9" customHeight="1">
      <c r="A819" s="168" t="s">
        <v>1492</v>
      </c>
      <c r="B819" s="169" t="s">
        <v>1688</v>
      </c>
      <c r="C819" s="168" t="s">
        <v>13</v>
      </c>
      <c r="D819" s="168" t="s">
        <v>1689</v>
      </c>
      <c r="E819" s="371" t="s">
        <v>1533</v>
      </c>
      <c r="F819" s="371"/>
      <c r="G819" s="170" t="s">
        <v>86</v>
      </c>
      <c r="H819" s="189">
        <v>1</v>
      </c>
      <c r="I819" s="190">
        <v>9.58</v>
      </c>
      <c r="J819" s="190">
        <v>9.58</v>
      </c>
    </row>
    <row r="820" spans="1:10" ht="39" customHeight="1">
      <c r="A820" s="171" t="s">
        <v>1502</v>
      </c>
      <c r="B820" s="172" t="s">
        <v>1670</v>
      </c>
      <c r="C820" s="171" t="s">
        <v>13</v>
      </c>
      <c r="D820" s="171" t="s">
        <v>1671</v>
      </c>
      <c r="E820" s="372" t="s">
        <v>1505</v>
      </c>
      <c r="F820" s="372"/>
      <c r="G820" s="173" t="s">
        <v>21</v>
      </c>
      <c r="H820" s="191">
        <v>1.19</v>
      </c>
      <c r="I820" s="192">
        <v>0.22</v>
      </c>
      <c r="J820" s="192">
        <v>0.26</v>
      </c>
    </row>
    <row r="821" spans="1:10" ht="25.9" customHeight="1">
      <c r="A821" s="171" t="s">
        <v>1502</v>
      </c>
      <c r="B821" s="172" t="s">
        <v>1672</v>
      </c>
      <c r="C821" s="171" t="s">
        <v>13</v>
      </c>
      <c r="D821" s="171" t="s">
        <v>1673</v>
      </c>
      <c r="E821" s="372" t="s">
        <v>1505</v>
      </c>
      <c r="F821" s="372"/>
      <c r="G821" s="173" t="s">
        <v>86</v>
      </c>
      <c r="H821" s="191">
        <v>2.5000000000000001E-2</v>
      </c>
      <c r="I821" s="192">
        <v>28.75</v>
      </c>
      <c r="J821" s="192">
        <v>0.71</v>
      </c>
    </row>
    <row r="822" spans="1:10" ht="25.5">
      <c r="A822" s="174"/>
      <c r="B822" s="174"/>
      <c r="C822" s="174"/>
      <c r="D822" s="174"/>
      <c r="E822" s="174" t="s">
        <v>1512</v>
      </c>
      <c r="F822" s="175">
        <v>3.53</v>
      </c>
      <c r="G822" s="174" t="s">
        <v>1513</v>
      </c>
      <c r="H822" s="175">
        <v>0</v>
      </c>
      <c r="I822" s="174" t="s">
        <v>1514</v>
      </c>
      <c r="J822" s="175">
        <v>3.53</v>
      </c>
    </row>
    <row r="823" spans="1:10">
      <c r="A823" s="174"/>
      <c r="B823" s="174"/>
      <c r="C823" s="174"/>
      <c r="D823" s="174"/>
      <c r="E823" s="174" t="s">
        <v>1515</v>
      </c>
      <c r="F823" s="175">
        <v>3.45</v>
      </c>
      <c r="G823" s="174"/>
      <c r="H823" s="373" t="s">
        <v>1516</v>
      </c>
      <c r="I823" s="373"/>
      <c r="J823" s="175">
        <v>17.27</v>
      </c>
    </row>
    <row r="824" spans="1:10" ht="49.9" customHeight="1" thickBot="1">
      <c r="A824" s="176"/>
      <c r="B824" s="176"/>
      <c r="C824" s="176"/>
      <c r="D824" s="176"/>
      <c r="E824" s="176"/>
      <c r="F824" s="176"/>
      <c r="G824" s="176" t="s">
        <v>1517</v>
      </c>
      <c r="H824" s="193">
        <v>17.059999999999999</v>
      </c>
      <c r="I824" s="176" t="s">
        <v>1518</v>
      </c>
      <c r="J824" s="194">
        <v>294.62</v>
      </c>
    </row>
    <row r="825" spans="1:10" ht="1.1499999999999999" customHeight="1" thickTop="1">
      <c r="A825" s="177"/>
      <c r="B825" s="177"/>
      <c r="C825" s="177"/>
      <c r="D825" s="177"/>
      <c r="E825" s="177"/>
      <c r="F825" s="177"/>
      <c r="G825" s="177"/>
      <c r="H825" s="177"/>
      <c r="I825" s="177"/>
      <c r="J825" s="177"/>
    </row>
    <row r="826" spans="1:10" ht="18" customHeight="1">
      <c r="A826" s="178" t="s">
        <v>1810</v>
      </c>
      <c r="B826" s="179" t="s">
        <v>1480</v>
      </c>
      <c r="C826" s="178" t="s">
        <v>1481</v>
      </c>
      <c r="D826" s="178" t="s">
        <v>1482</v>
      </c>
      <c r="E826" s="374" t="s">
        <v>1483</v>
      </c>
      <c r="F826" s="374"/>
      <c r="G826" s="180" t="s">
        <v>1484</v>
      </c>
      <c r="H826" s="179" t="s">
        <v>1485</v>
      </c>
      <c r="I826" s="179" t="s">
        <v>1486</v>
      </c>
      <c r="J826" s="179" t="s">
        <v>1487</v>
      </c>
    </row>
    <row r="827" spans="1:10" ht="39" customHeight="1">
      <c r="A827" s="181" t="s">
        <v>1488</v>
      </c>
      <c r="B827" s="182" t="s">
        <v>1791</v>
      </c>
      <c r="C827" s="181" t="s">
        <v>13</v>
      </c>
      <c r="D827" s="181" t="s">
        <v>185</v>
      </c>
      <c r="E827" s="375" t="s">
        <v>1533</v>
      </c>
      <c r="F827" s="375"/>
      <c r="G827" s="183" t="s">
        <v>1534</v>
      </c>
      <c r="H827" s="195">
        <v>1</v>
      </c>
      <c r="I827" s="196">
        <v>837.6</v>
      </c>
      <c r="J827" s="196">
        <v>837.6</v>
      </c>
    </row>
    <row r="828" spans="1:10" ht="24" customHeight="1">
      <c r="A828" s="168" t="s">
        <v>1492</v>
      </c>
      <c r="B828" s="169" t="s">
        <v>1496</v>
      </c>
      <c r="C828" s="168" t="s">
        <v>13</v>
      </c>
      <c r="D828" s="168" t="s">
        <v>1497</v>
      </c>
      <c r="E828" s="371" t="s">
        <v>1498</v>
      </c>
      <c r="F828" s="371"/>
      <c r="G828" s="170" t="s">
        <v>1499</v>
      </c>
      <c r="H828" s="189">
        <v>0.125</v>
      </c>
      <c r="I828" s="190">
        <v>26.91</v>
      </c>
      <c r="J828" s="190">
        <v>3.36</v>
      </c>
    </row>
    <row r="829" spans="1:10" ht="24" customHeight="1">
      <c r="A829" s="168" t="s">
        <v>1492</v>
      </c>
      <c r="B829" s="169" t="s">
        <v>1628</v>
      </c>
      <c r="C829" s="168" t="s">
        <v>13</v>
      </c>
      <c r="D829" s="168" t="s">
        <v>1629</v>
      </c>
      <c r="E829" s="371" t="s">
        <v>1498</v>
      </c>
      <c r="F829" s="371"/>
      <c r="G829" s="170" t="s">
        <v>1499</v>
      </c>
      <c r="H829" s="189">
        <v>0.753</v>
      </c>
      <c r="I829" s="190">
        <v>27.26</v>
      </c>
      <c r="J829" s="190">
        <v>20.52</v>
      </c>
    </row>
    <row r="830" spans="1:10" ht="24" customHeight="1">
      <c r="A830" s="168" t="s">
        <v>1492</v>
      </c>
      <c r="B830" s="169" t="s">
        <v>1500</v>
      </c>
      <c r="C830" s="168" t="s">
        <v>13</v>
      </c>
      <c r="D830" s="168" t="s">
        <v>1501</v>
      </c>
      <c r="E830" s="371" t="s">
        <v>1498</v>
      </c>
      <c r="F830" s="371"/>
      <c r="G830" s="170" t="s">
        <v>1499</v>
      </c>
      <c r="H830" s="189">
        <v>0.82599999999999996</v>
      </c>
      <c r="I830" s="190">
        <v>21.78</v>
      </c>
      <c r="J830" s="190">
        <v>17.989999999999998</v>
      </c>
    </row>
    <row r="831" spans="1:10" ht="39" customHeight="1">
      <c r="A831" s="168" t="s">
        <v>1492</v>
      </c>
      <c r="B831" s="169" t="s">
        <v>1692</v>
      </c>
      <c r="C831" s="168" t="s">
        <v>13</v>
      </c>
      <c r="D831" s="168" t="s">
        <v>1693</v>
      </c>
      <c r="E831" s="371" t="s">
        <v>1526</v>
      </c>
      <c r="F831" s="371"/>
      <c r="G831" s="170" t="s">
        <v>1527</v>
      </c>
      <c r="H831" s="189">
        <v>0.12</v>
      </c>
      <c r="I831" s="190">
        <v>1.41</v>
      </c>
      <c r="J831" s="190">
        <v>0.16</v>
      </c>
    </row>
    <row r="832" spans="1:10" ht="39" customHeight="1">
      <c r="A832" s="168" t="s">
        <v>1492</v>
      </c>
      <c r="B832" s="169" t="s">
        <v>1694</v>
      </c>
      <c r="C832" s="168" t="s">
        <v>13</v>
      </c>
      <c r="D832" s="168" t="s">
        <v>1695</v>
      </c>
      <c r="E832" s="371" t="s">
        <v>1526</v>
      </c>
      <c r="F832" s="371"/>
      <c r="G832" s="170" t="s">
        <v>1530</v>
      </c>
      <c r="H832" s="189">
        <v>0.13100000000000001</v>
      </c>
      <c r="I832" s="190">
        <v>0.49</v>
      </c>
      <c r="J832" s="190">
        <v>0.06</v>
      </c>
    </row>
    <row r="833" spans="1:10" ht="52.15" customHeight="1">
      <c r="A833" s="171" t="s">
        <v>1502</v>
      </c>
      <c r="B833" s="172" t="s">
        <v>1783</v>
      </c>
      <c r="C833" s="171" t="s">
        <v>13</v>
      </c>
      <c r="D833" s="171" t="s">
        <v>1784</v>
      </c>
      <c r="E833" s="372" t="s">
        <v>1505</v>
      </c>
      <c r="F833" s="372"/>
      <c r="G833" s="173" t="s">
        <v>1534</v>
      </c>
      <c r="H833" s="191">
        <v>1.103</v>
      </c>
      <c r="I833" s="192">
        <v>721.23</v>
      </c>
      <c r="J833" s="192">
        <v>795.51</v>
      </c>
    </row>
    <row r="834" spans="1:10" ht="25.5">
      <c r="A834" s="174"/>
      <c r="B834" s="174"/>
      <c r="C834" s="174"/>
      <c r="D834" s="174"/>
      <c r="E834" s="174" t="s">
        <v>1512</v>
      </c>
      <c r="F834" s="175">
        <v>28.51</v>
      </c>
      <c r="G834" s="174" t="s">
        <v>1513</v>
      </c>
      <c r="H834" s="175">
        <v>0</v>
      </c>
      <c r="I834" s="174" t="s">
        <v>1514</v>
      </c>
      <c r="J834" s="175">
        <v>28.51</v>
      </c>
    </row>
    <row r="835" spans="1:10">
      <c r="A835" s="174"/>
      <c r="B835" s="174"/>
      <c r="C835" s="174"/>
      <c r="D835" s="174"/>
      <c r="E835" s="174" t="s">
        <v>1515</v>
      </c>
      <c r="F835" s="175">
        <v>209.4</v>
      </c>
      <c r="G835" s="174"/>
      <c r="H835" s="373" t="s">
        <v>1516</v>
      </c>
      <c r="I835" s="373"/>
      <c r="J835" s="175">
        <v>1047</v>
      </c>
    </row>
    <row r="836" spans="1:10" ht="49.9" customHeight="1" thickBot="1">
      <c r="A836" s="176"/>
      <c r="B836" s="176"/>
      <c r="C836" s="176"/>
      <c r="D836" s="176"/>
      <c r="E836" s="176"/>
      <c r="F836" s="176"/>
      <c r="G836" s="176" t="s">
        <v>1517</v>
      </c>
      <c r="H836" s="193">
        <v>1.23</v>
      </c>
      <c r="I836" s="176" t="s">
        <v>1518</v>
      </c>
      <c r="J836" s="194">
        <v>1287.81</v>
      </c>
    </row>
    <row r="837" spans="1:10" ht="1.1499999999999999" customHeight="1" thickTop="1">
      <c r="A837" s="177"/>
      <c r="B837" s="177"/>
      <c r="C837" s="177"/>
      <c r="D837" s="177"/>
      <c r="E837" s="177"/>
      <c r="F837" s="177"/>
      <c r="G837" s="177"/>
      <c r="H837" s="177"/>
      <c r="I837" s="177"/>
      <c r="J837" s="177"/>
    </row>
    <row r="838" spans="1:10" ht="18" customHeight="1">
      <c r="A838" s="178" t="s">
        <v>1811</v>
      </c>
      <c r="B838" s="179" t="s">
        <v>1480</v>
      </c>
      <c r="C838" s="178" t="s">
        <v>1481</v>
      </c>
      <c r="D838" s="178" t="s">
        <v>1482</v>
      </c>
      <c r="E838" s="374" t="s">
        <v>1483</v>
      </c>
      <c r="F838" s="374"/>
      <c r="G838" s="180" t="s">
        <v>1484</v>
      </c>
      <c r="H838" s="179" t="s">
        <v>1485</v>
      </c>
      <c r="I838" s="179" t="s">
        <v>1486</v>
      </c>
      <c r="J838" s="179" t="s">
        <v>1487</v>
      </c>
    </row>
    <row r="839" spans="1:10" ht="52.15" customHeight="1">
      <c r="A839" s="181" t="s">
        <v>1488</v>
      </c>
      <c r="B839" s="182" t="s">
        <v>1812</v>
      </c>
      <c r="C839" s="181" t="s">
        <v>13</v>
      </c>
      <c r="D839" s="181" t="s">
        <v>211</v>
      </c>
      <c r="E839" s="375" t="s">
        <v>1533</v>
      </c>
      <c r="F839" s="375"/>
      <c r="G839" s="183" t="s">
        <v>86</v>
      </c>
      <c r="H839" s="195">
        <v>1</v>
      </c>
      <c r="I839" s="196">
        <v>13.5</v>
      </c>
      <c r="J839" s="196">
        <v>13.5</v>
      </c>
    </row>
    <row r="840" spans="1:10" ht="25.9" customHeight="1">
      <c r="A840" s="168" t="s">
        <v>1492</v>
      </c>
      <c r="B840" s="169" t="s">
        <v>1813</v>
      </c>
      <c r="C840" s="168" t="s">
        <v>13</v>
      </c>
      <c r="D840" s="168" t="s">
        <v>1814</v>
      </c>
      <c r="E840" s="371" t="s">
        <v>1495</v>
      </c>
      <c r="F840" s="371"/>
      <c r="G840" s="170" t="s">
        <v>1491</v>
      </c>
      <c r="H840" s="189">
        <v>7.8899999999999998E-2</v>
      </c>
      <c r="I840" s="190">
        <v>26.51</v>
      </c>
      <c r="J840" s="190">
        <v>2.09</v>
      </c>
    </row>
    <row r="841" spans="1:10" ht="39" customHeight="1">
      <c r="A841" s="168" t="s">
        <v>1492</v>
      </c>
      <c r="B841" s="169" t="s">
        <v>1815</v>
      </c>
      <c r="C841" s="168" t="s">
        <v>13</v>
      </c>
      <c r="D841" s="168" t="s">
        <v>1816</v>
      </c>
      <c r="E841" s="371" t="s">
        <v>1495</v>
      </c>
      <c r="F841" s="371"/>
      <c r="G841" s="170" t="s">
        <v>1491</v>
      </c>
      <c r="H841" s="189">
        <v>7.8899999999999998E-2</v>
      </c>
      <c r="I841" s="190">
        <v>11.56</v>
      </c>
      <c r="J841" s="190">
        <v>0.91</v>
      </c>
    </row>
    <row r="842" spans="1:10" ht="25.9" customHeight="1">
      <c r="A842" s="168" t="s">
        <v>1492</v>
      </c>
      <c r="B842" s="169" t="s">
        <v>1817</v>
      </c>
      <c r="C842" s="168" t="s">
        <v>13</v>
      </c>
      <c r="D842" s="168" t="s">
        <v>1818</v>
      </c>
      <c r="E842" s="371" t="s">
        <v>1498</v>
      </c>
      <c r="F842" s="371"/>
      <c r="G842" s="170" t="s">
        <v>1499</v>
      </c>
      <c r="H842" s="189">
        <v>8.0000000000000004E-4</v>
      </c>
      <c r="I842" s="190">
        <v>21.05</v>
      </c>
      <c r="J842" s="190">
        <v>0.01</v>
      </c>
    </row>
    <row r="843" spans="1:10" ht="25.9" customHeight="1">
      <c r="A843" s="168" t="s">
        <v>1492</v>
      </c>
      <c r="B843" s="169" t="s">
        <v>1819</v>
      </c>
      <c r="C843" s="168" t="s">
        <v>13</v>
      </c>
      <c r="D843" s="168" t="s">
        <v>1820</v>
      </c>
      <c r="E843" s="371" t="s">
        <v>1498</v>
      </c>
      <c r="F843" s="371"/>
      <c r="G843" s="170" t="s">
        <v>1499</v>
      </c>
      <c r="H843" s="189">
        <v>2.3699999999999999E-2</v>
      </c>
      <c r="I843" s="190">
        <v>23.71</v>
      </c>
      <c r="J843" s="190">
        <v>0.56000000000000005</v>
      </c>
    </row>
    <row r="844" spans="1:10" ht="24" customHeight="1">
      <c r="A844" s="168" t="s">
        <v>1492</v>
      </c>
      <c r="B844" s="169" t="s">
        <v>1821</v>
      </c>
      <c r="C844" s="168" t="s">
        <v>13</v>
      </c>
      <c r="D844" s="168" t="s">
        <v>1822</v>
      </c>
      <c r="E844" s="371" t="s">
        <v>1498</v>
      </c>
      <c r="F844" s="371"/>
      <c r="G844" s="170" t="s">
        <v>1499</v>
      </c>
      <c r="H844" s="189">
        <v>5.0000000000000001E-3</v>
      </c>
      <c r="I844" s="190">
        <v>28.01</v>
      </c>
      <c r="J844" s="190">
        <v>0.14000000000000001</v>
      </c>
    </row>
    <row r="845" spans="1:10" ht="39" customHeight="1">
      <c r="A845" s="168" t="s">
        <v>1492</v>
      </c>
      <c r="B845" s="169" t="s">
        <v>1823</v>
      </c>
      <c r="C845" s="168" t="s">
        <v>13</v>
      </c>
      <c r="D845" s="168" t="s">
        <v>1824</v>
      </c>
      <c r="E845" s="371" t="s">
        <v>1526</v>
      </c>
      <c r="F845" s="371"/>
      <c r="G845" s="170" t="s">
        <v>1527</v>
      </c>
      <c r="H845" s="189">
        <v>6.9999999999999999E-4</v>
      </c>
      <c r="I845" s="190">
        <v>344.24</v>
      </c>
      <c r="J845" s="190">
        <v>0.24</v>
      </c>
    </row>
    <row r="846" spans="1:10" ht="39" customHeight="1">
      <c r="A846" s="168" t="s">
        <v>1492</v>
      </c>
      <c r="B846" s="169" t="s">
        <v>1825</v>
      </c>
      <c r="C846" s="168" t="s">
        <v>13</v>
      </c>
      <c r="D846" s="168" t="s">
        <v>1826</v>
      </c>
      <c r="E846" s="371" t="s">
        <v>1526</v>
      </c>
      <c r="F846" s="371"/>
      <c r="G846" s="170" t="s">
        <v>1530</v>
      </c>
      <c r="H846" s="189">
        <v>5.0000000000000001E-4</v>
      </c>
      <c r="I846" s="190">
        <v>173.46</v>
      </c>
      <c r="J846" s="190">
        <v>0.08</v>
      </c>
    </row>
    <row r="847" spans="1:10" ht="25.9" customHeight="1">
      <c r="A847" s="171" t="s">
        <v>1502</v>
      </c>
      <c r="B847" s="172" t="s">
        <v>1827</v>
      </c>
      <c r="C847" s="171" t="s">
        <v>13</v>
      </c>
      <c r="D847" s="171" t="s">
        <v>1828</v>
      </c>
      <c r="E847" s="372" t="s">
        <v>1505</v>
      </c>
      <c r="F847" s="372"/>
      <c r="G847" s="173" t="s">
        <v>86</v>
      </c>
      <c r="H847" s="191">
        <v>1.8177E-3</v>
      </c>
      <c r="I847" s="192">
        <v>8.7100000000000009</v>
      </c>
      <c r="J847" s="192">
        <v>0.01</v>
      </c>
    </row>
    <row r="848" spans="1:10" ht="25.9" customHeight="1">
      <c r="A848" s="171" t="s">
        <v>1502</v>
      </c>
      <c r="B848" s="172" t="s">
        <v>1829</v>
      </c>
      <c r="C848" s="171" t="s">
        <v>13</v>
      </c>
      <c r="D848" s="171" t="s">
        <v>1830</v>
      </c>
      <c r="E848" s="372" t="s">
        <v>1505</v>
      </c>
      <c r="F848" s="372"/>
      <c r="G848" s="173" t="s">
        <v>86</v>
      </c>
      <c r="H848" s="191">
        <v>6.4238999999999997E-3</v>
      </c>
      <c r="I848" s="192">
        <v>8.58</v>
      </c>
      <c r="J848" s="192">
        <v>0.05</v>
      </c>
    </row>
    <row r="849" spans="1:10" ht="25.9" customHeight="1">
      <c r="A849" s="171" t="s">
        <v>1502</v>
      </c>
      <c r="B849" s="172" t="s">
        <v>1831</v>
      </c>
      <c r="C849" s="171" t="s">
        <v>13</v>
      </c>
      <c r="D849" s="171" t="s">
        <v>1832</v>
      </c>
      <c r="E849" s="372" t="s">
        <v>1505</v>
      </c>
      <c r="F849" s="372"/>
      <c r="G849" s="173" t="s">
        <v>86</v>
      </c>
      <c r="H849" s="191">
        <v>0.51673250000000004</v>
      </c>
      <c r="I849" s="192">
        <v>8.02</v>
      </c>
      <c r="J849" s="192">
        <v>4.1399999999999997</v>
      </c>
    </row>
    <row r="850" spans="1:10" ht="25.9" customHeight="1">
      <c r="A850" s="171" t="s">
        <v>1502</v>
      </c>
      <c r="B850" s="172" t="s">
        <v>1833</v>
      </c>
      <c r="C850" s="171" t="s">
        <v>13</v>
      </c>
      <c r="D850" s="171" t="s">
        <v>1834</v>
      </c>
      <c r="E850" s="372" t="s">
        <v>1505</v>
      </c>
      <c r="F850" s="372"/>
      <c r="G850" s="173" t="s">
        <v>86</v>
      </c>
      <c r="H850" s="191">
        <v>0.56602569999999996</v>
      </c>
      <c r="I850" s="192">
        <v>9.1199999999999992</v>
      </c>
      <c r="J850" s="192">
        <v>5.16</v>
      </c>
    </row>
    <row r="851" spans="1:10" ht="25.9" customHeight="1">
      <c r="A851" s="171" t="s">
        <v>1502</v>
      </c>
      <c r="B851" s="172" t="s">
        <v>1835</v>
      </c>
      <c r="C851" s="171" t="s">
        <v>13</v>
      </c>
      <c r="D851" s="171" t="s">
        <v>1836</v>
      </c>
      <c r="E851" s="372" t="s">
        <v>1505</v>
      </c>
      <c r="F851" s="372"/>
      <c r="G851" s="173" t="s">
        <v>86</v>
      </c>
      <c r="H851" s="191">
        <v>1.8E-3</v>
      </c>
      <c r="I851" s="192">
        <v>62.9</v>
      </c>
      <c r="J851" s="192">
        <v>0.11</v>
      </c>
    </row>
    <row r="852" spans="1:10" ht="25.5">
      <c r="A852" s="174"/>
      <c r="B852" s="174"/>
      <c r="C852" s="174"/>
      <c r="D852" s="174"/>
      <c r="E852" s="174" t="s">
        <v>1512</v>
      </c>
      <c r="F852" s="175">
        <v>0.8</v>
      </c>
      <c r="G852" s="174" t="s">
        <v>1513</v>
      </c>
      <c r="H852" s="175">
        <v>0</v>
      </c>
      <c r="I852" s="174" t="s">
        <v>1514</v>
      </c>
      <c r="J852" s="175">
        <v>0.8</v>
      </c>
    </row>
    <row r="853" spans="1:10">
      <c r="A853" s="174"/>
      <c r="B853" s="174"/>
      <c r="C853" s="174"/>
      <c r="D853" s="174"/>
      <c r="E853" s="174" t="s">
        <v>1515</v>
      </c>
      <c r="F853" s="175">
        <v>3.37</v>
      </c>
      <c r="G853" s="174"/>
      <c r="H853" s="373" t="s">
        <v>1516</v>
      </c>
      <c r="I853" s="373"/>
      <c r="J853" s="175">
        <v>16.87</v>
      </c>
    </row>
    <row r="854" spans="1:10" ht="49.9" customHeight="1" thickBot="1">
      <c r="A854" s="176"/>
      <c r="B854" s="176"/>
      <c r="C854" s="176"/>
      <c r="D854" s="176"/>
      <c r="E854" s="176"/>
      <c r="F854" s="176"/>
      <c r="G854" s="176" t="s">
        <v>1517</v>
      </c>
      <c r="H854" s="193">
        <v>9693.31</v>
      </c>
      <c r="I854" s="176" t="s">
        <v>1518</v>
      </c>
      <c r="J854" s="194">
        <v>163526.13</v>
      </c>
    </row>
    <row r="855" spans="1:10" ht="1.1499999999999999" customHeight="1" thickTop="1">
      <c r="A855" s="177"/>
      <c r="B855" s="177"/>
      <c r="C855" s="177"/>
      <c r="D855" s="177"/>
      <c r="E855" s="177"/>
      <c r="F855" s="177"/>
      <c r="G855" s="177"/>
      <c r="H855" s="177"/>
      <c r="I855" s="177"/>
      <c r="J855" s="177"/>
    </row>
    <row r="856" spans="1:10" ht="18" customHeight="1">
      <c r="A856" s="178" t="s">
        <v>1837</v>
      </c>
      <c r="B856" s="179" t="s">
        <v>1480</v>
      </c>
      <c r="C856" s="178" t="s">
        <v>1481</v>
      </c>
      <c r="D856" s="178" t="s">
        <v>1482</v>
      </c>
      <c r="E856" s="374" t="s">
        <v>1483</v>
      </c>
      <c r="F856" s="374"/>
      <c r="G856" s="180" t="s">
        <v>1484</v>
      </c>
      <c r="H856" s="179" t="s">
        <v>1485</v>
      </c>
      <c r="I856" s="179" t="s">
        <v>1486</v>
      </c>
      <c r="J856" s="179" t="s">
        <v>1487</v>
      </c>
    </row>
    <row r="857" spans="1:10" ht="39" customHeight="1">
      <c r="A857" s="181" t="s">
        <v>1488</v>
      </c>
      <c r="B857" s="182" t="s">
        <v>1838</v>
      </c>
      <c r="C857" s="181" t="s">
        <v>13</v>
      </c>
      <c r="D857" s="181" t="s">
        <v>218</v>
      </c>
      <c r="E857" s="375" t="s">
        <v>1533</v>
      </c>
      <c r="F857" s="375"/>
      <c r="G857" s="183" t="s">
        <v>1491</v>
      </c>
      <c r="H857" s="195">
        <v>1</v>
      </c>
      <c r="I857" s="196">
        <v>3.33</v>
      </c>
      <c r="J857" s="196">
        <v>3.33</v>
      </c>
    </row>
    <row r="858" spans="1:10" ht="24" customHeight="1">
      <c r="A858" s="168" t="s">
        <v>1492</v>
      </c>
      <c r="B858" s="169" t="s">
        <v>1628</v>
      </c>
      <c r="C858" s="168" t="s">
        <v>13</v>
      </c>
      <c r="D858" s="168" t="s">
        <v>1629</v>
      </c>
      <c r="E858" s="371" t="s">
        <v>1498</v>
      </c>
      <c r="F858" s="371"/>
      <c r="G858" s="170" t="s">
        <v>1499</v>
      </c>
      <c r="H858" s="189">
        <v>4.4999999999999998E-2</v>
      </c>
      <c r="I858" s="190">
        <v>27.26</v>
      </c>
      <c r="J858" s="190">
        <v>1.22</v>
      </c>
    </row>
    <row r="859" spans="1:10" ht="24" customHeight="1">
      <c r="A859" s="168" t="s">
        <v>1492</v>
      </c>
      <c r="B859" s="169" t="s">
        <v>1500</v>
      </c>
      <c r="C859" s="168" t="s">
        <v>13</v>
      </c>
      <c r="D859" s="168" t="s">
        <v>1501</v>
      </c>
      <c r="E859" s="371" t="s">
        <v>1498</v>
      </c>
      <c r="F859" s="371"/>
      <c r="G859" s="170" t="s">
        <v>1499</v>
      </c>
      <c r="H859" s="189">
        <v>8.8999999999999996E-2</v>
      </c>
      <c r="I859" s="190">
        <v>21.78</v>
      </c>
      <c r="J859" s="190">
        <v>1.93</v>
      </c>
    </row>
    <row r="860" spans="1:10" ht="39" customHeight="1">
      <c r="A860" s="168" t="s">
        <v>1492</v>
      </c>
      <c r="B860" s="169" t="s">
        <v>1839</v>
      </c>
      <c r="C860" s="168" t="s">
        <v>13</v>
      </c>
      <c r="D860" s="168" t="s">
        <v>1840</v>
      </c>
      <c r="E860" s="371" t="s">
        <v>1526</v>
      </c>
      <c r="F860" s="371"/>
      <c r="G860" s="170" t="s">
        <v>1527</v>
      </c>
      <c r="H860" s="189">
        <v>2.5000000000000001E-2</v>
      </c>
      <c r="I860" s="190">
        <v>6</v>
      </c>
      <c r="J860" s="190">
        <v>0.15</v>
      </c>
    </row>
    <row r="861" spans="1:10" ht="39" customHeight="1">
      <c r="A861" s="168" t="s">
        <v>1492</v>
      </c>
      <c r="B861" s="169" t="s">
        <v>1841</v>
      </c>
      <c r="C861" s="168" t="s">
        <v>13</v>
      </c>
      <c r="D861" s="168" t="s">
        <v>1842</v>
      </c>
      <c r="E861" s="371" t="s">
        <v>1526</v>
      </c>
      <c r="F861" s="371"/>
      <c r="G861" s="170" t="s">
        <v>1530</v>
      </c>
      <c r="H861" s="189">
        <v>4.2000000000000003E-2</v>
      </c>
      <c r="I861" s="190">
        <v>0.77</v>
      </c>
      <c r="J861" s="190">
        <v>0.03</v>
      </c>
    </row>
    <row r="862" spans="1:10" ht="25.5">
      <c r="A862" s="174"/>
      <c r="B862" s="174"/>
      <c r="C862" s="174"/>
      <c r="D862" s="174"/>
      <c r="E862" s="174" t="s">
        <v>1512</v>
      </c>
      <c r="F862" s="175">
        <v>2.11</v>
      </c>
      <c r="G862" s="174" t="s">
        <v>1513</v>
      </c>
      <c r="H862" s="175">
        <v>0</v>
      </c>
      <c r="I862" s="174" t="s">
        <v>1514</v>
      </c>
      <c r="J862" s="175">
        <v>2.11</v>
      </c>
    </row>
    <row r="863" spans="1:10">
      <c r="A863" s="174"/>
      <c r="B863" s="174"/>
      <c r="C863" s="174"/>
      <c r="D863" s="174"/>
      <c r="E863" s="174" t="s">
        <v>1515</v>
      </c>
      <c r="F863" s="175">
        <v>0.83</v>
      </c>
      <c r="G863" s="174"/>
      <c r="H863" s="373" t="s">
        <v>1516</v>
      </c>
      <c r="I863" s="373"/>
      <c r="J863" s="175">
        <v>4.16</v>
      </c>
    </row>
    <row r="864" spans="1:10" ht="49.9" customHeight="1" thickBot="1">
      <c r="A864" s="176"/>
      <c r="B864" s="176"/>
      <c r="C864" s="176"/>
      <c r="D864" s="176"/>
      <c r="E864" s="176"/>
      <c r="F864" s="176"/>
      <c r="G864" s="176" t="s">
        <v>1517</v>
      </c>
      <c r="H864" s="193">
        <v>783.72</v>
      </c>
      <c r="I864" s="176" t="s">
        <v>1518</v>
      </c>
      <c r="J864" s="194">
        <v>3260.27</v>
      </c>
    </row>
    <row r="865" spans="1:10" ht="1.1499999999999999" customHeight="1" thickTop="1">
      <c r="A865" s="177"/>
      <c r="B865" s="177"/>
      <c r="C865" s="177"/>
      <c r="D865" s="177"/>
      <c r="E865" s="177"/>
      <c r="F865" s="177"/>
      <c r="G865" s="177"/>
      <c r="H865" s="177"/>
      <c r="I865" s="177"/>
      <c r="J865" s="177"/>
    </row>
    <row r="866" spans="1:10" ht="18" customHeight="1">
      <c r="A866" s="178" t="s">
        <v>1843</v>
      </c>
      <c r="B866" s="179" t="s">
        <v>1480</v>
      </c>
      <c r="C866" s="178" t="s">
        <v>1481</v>
      </c>
      <c r="D866" s="178" t="s">
        <v>1482</v>
      </c>
      <c r="E866" s="374" t="s">
        <v>1483</v>
      </c>
      <c r="F866" s="374"/>
      <c r="G866" s="180" t="s">
        <v>1484</v>
      </c>
      <c r="H866" s="179" t="s">
        <v>1485</v>
      </c>
      <c r="I866" s="179" t="s">
        <v>1486</v>
      </c>
      <c r="J866" s="179" t="s">
        <v>1487</v>
      </c>
    </row>
    <row r="867" spans="1:10" ht="39" customHeight="1">
      <c r="A867" s="181" t="s">
        <v>1488</v>
      </c>
      <c r="B867" s="182" t="s">
        <v>1844</v>
      </c>
      <c r="C867" s="181" t="s">
        <v>13</v>
      </c>
      <c r="D867" s="181" t="s">
        <v>221</v>
      </c>
      <c r="E867" s="375" t="s">
        <v>1533</v>
      </c>
      <c r="F867" s="375"/>
      <c r="G867" s="183" t="s">
        <v>1534</v>
      </c>
      <c r="H867" s="195">
        <v>1</v>
      </c>
      <c r="I867" s="196">
        <v>373.5</v>
      </c>
      <c r="J867" s="196">
        <v>373.5</v>
      </c>
    </row>
    <row r="868" spans="1:10" ht="24" customHeight="1">
      <c r="A868" s="168" t="s">
        <v>1492</v>
      </c>
      <c r="B868" s="169" t="s">
        <v>1628</v>
      </c>
      <c r="C868" s="168" t="s">
        <v>13</v>
      </c>
      <c r="D868" s="168" t="s">
        <v>1629</v>
      </c>
      <c r="E868" s="371" t="s">
        <v>1498</v>
      </c>
      <c r="F868" s="371"/>
      <c r="G868" s="170" t="s">
        <v>1499</v>
      </c>
      <c r="H868" s="189">
        <v>1.9419999999999999</v>
      </c>
      <c r="I868" s="190">
        <v>27.26</v>
      </c>
      <c r="J868" s="190">
        <v>52.93</v>
      </c>
    </row>
    <row r="869" spans="1:10" ht="24" customHeight="1">
      <c r="A869" s="168" t="s">
        <v>1492</v>
      </c>
      <c r="B869" s="169" t="s">
        <v>1500</v>
      </c>
      <c r="C869" s="168" t="s">
        <v>13</v>
      </c>
      <c r="D869" s="168" t="s">
        <v>1501</v>
      </c>
      <c r="E869" s="371" t="s">
        <v>1498</v>
      </c>
      <c r="F869" s="371"/>
      <c r="G869" s="170" t="s">
        <v>1499</v>
      </c>
      <c r="H869" s="189">
        <v>0.76500000000000001</v>
      </c>
      <c r="I869" s="190">
        <v>21.78</v>
      </c>
      <c r="J869" s="190">
        <v>16.66</v>
      </c>
    </row>
    <row r="870" spans="1:10" ht="39" customHeight="1">
      <c r="A870" s="168" t="s">
        <v>1492</v>
      </c>
      <c r="B870" s="169" t="s">
        <v>1845</v>
      </c>
      <c r="C870" s="168" t="s">
        <v>13</v>
      </c>
      <c r="D870" s="168" t="s">
        <v>1846</v>
      </c>
      <c r="E870" s="371" t="s">
        <v>1526</v>
      </c>
      <c r="F870" s="371"/>
      <c r="G870" s="170" t="s">
        <v>1527</v>
      </c>
      <c r="H870" s="189">
        <v>3.2000000000000001E-2</v>
      </c>
      <c r="I870" s="190">
        <v>9.5399999999999991</v>
      </c>
      <c r="J870" s="190">
        <v>0.3</v>
      </c>
    </row>
    <row r="871" spans="1:10" ht="39" customHeight="1">
      <c r="A871" s="168" t="s">
        <v>1492</v>
      </c>
      <c r="B871" s="169" t="s">
        <v>1847</v>
      </c>
      <c r="C871" s="168" t="s">
        <v>13</v>
      </c>
      <c r="D871" s="168" t="s">
        <v>1848</v>
      </c>
      <c r="E871" s="371" t="s">
        <v>1526</v>
      </c>
      <c r="F871" s="371"/>
      <c r="G871" s="170" t="s">
        <v>1530</v>
      </c>
      <c r="H871" s="189">
        <v>0.03</v>
      </c>
      <c r="I871" s="190">
        <v>0.64</v>
      </c>
      <c r="J871" s="190">
        <v>0.01</v>
      </c>
    </row>
    <row r="872" spans="1:10" ht="25.9" customHeight="1">
      <c r="A872" s="171" t="s">
        <v>1502</v>
      </c>
      <c r="B872" s="172" t="s">
        <v>1849</v>
      </c>
      <c r="C872" s="171" t="s">
        <v>13</v>
      </c>
      <c r="D872" s="171" t="s">
        <v>1850</v>
      </c>
      <c r="E872" s="372" t="s">
        <v>1505</v>
      </c>
      <c r="F872" s="372"/>
      <c r="G872" s="173" t="s">
        <v>1534</v>
      </c>
      <c r="H872" s="191">
        <v>1.38</v>
      </c>
      <c r="I872" s="192">
        <v>220</v>
      </c>
      <c r="J872" s="192">
        <v>303.60000000000002</v>
      </c>
    </row>
    <row r="873" spans="1:10" ht="25.5">
      <c r="A873" s="174"/>
      <c r="B873" s="174"/>
      <c r="C873" s="174"/>
      <c r="D873" s="174"/>
      <c r="E873" s="174" t="s">
        <v>1512</v>
      </c>
      <c r="F873" s="175">
        <v>48.27</v>
      </c>
      <c r="G873" s="174" t="s">
        <v>1513</v>
      </c>
      <c r="H873" s="175">
        <v>0</v>
      </c>
      <c r="I873" s="174" t="s">
        <v>1514</v>
      </c>
      <c r="J873" s="175">
        <v>48.27</v>
      </c>
    </row>
    <row r="874" spans="1:10">
      <c r="A874" s="174"/>
      <c r="B874" s="174"/>
      <c r="C874" s="174"/>
      <c r="D874" s="174"/>
      <c r="E874" s="174" t="s">
        <v>1515</v>
      </c>
      <c r="F874" s="175">
        <v>93.37</v>
      </c>
      <c r="G874" s="174"/>
      <c r="H874" s="373" t="s">
        <v>1516</v>
      </c>
      <c r="I874" s="373"/>
      <c r="J874" s="175">
        <v>466.87</v>
      </c>
    </row>
    <row r="875" spans="1:10" ht="49.9" customHeight="1" thickBot="1">
      <c r="A875" s="176"/>
      <c r="B875" s="176"/>
      <c r="C875" s="176"/>
      <c r="D875" s="176"/>
      <c r="E875" s="176"/>
      <c r="F875" s="176"/>
      <c r="G875" s="176" t="s">
        <v>1517</v>
      </c>
      <c r="H875" s="193">
        <v>39.19</v>
      </c>
      <c r="I875" s="176" t="s">
        <v>1518</v>
      </c>
      <c r="J875" s="194">
        <v>18296.63</v>
      </c>
    </row>
    <row r="876" spans="1:10" ht="1.1499999999999999" customHeight="1" thickTop="1">
      <c r="A876" s="177"/>
      <c r="B876" s="177"/>
      <c r="C876" s="177"/>
      <c r="D876" s="177"/>
      <c r="E876" s="177"/>
      <c r="F876" s="177"/>
      <c r="G876" s="177"/>
      <c r="H876" s="177"/>
      <c r="I876" s="177"/>
      <c r="J876" s="177"/>
    </row>
    <row r="877" spans="1:10" ht="18" customHeight="1">
      <c r="A877" s="178" t="s">
        <v>1851</v>
      </c>
      <c r="B877" s="179" t="s">
        <v>1480</v>
      </c>
      <c r="C877" s="178" t="s">
        <v>1481</v>
      </c>
      <c r="D877" s="178" t="s">
        <v>1482</v>
      </c>
      <c r="E877" s="374" t="s">
        <v>1483</v>
      </c>
      <c r="F877" s="374"/>
      <c r="G877" s="180" t="s">
        <v>1484</v>
      </c>
      <c r="H877" s="179" t="s">
        <v>1485</v>
      </c>
      <c r="I877" s="179" t="s">
        <v>1486</v>
      </c>
      <c r="J877" s="179" t="s">
        <v>1487</v>
      </c>
    </row>
    <row r="878" spans="1:10" ht="39" customHeight="1">
      <c r="A878" s="181" t="s">
        <v>1488</v>
      </c>
      <c r="B878" s="182" t="s">
        <v>1852</v>
      </c>
      <c r="C878" s="181" t="s">
        <v>13</v>
      </c>
      <c r="D878" s="181" t="s">
        <v>224</v>
      </c>
      <c r="E878" s="375" t="s">
        <v>1533</v>
      </c>
      <c r="F878" s="375"/>
      <c r="G878" s="183" t="s">
        <v>1491</v>
      </c>
      <c r="H878" s="195">
        <v>1</v>
      </c>
      <c r="I878" s="196">
        <v>2.3199999999999998</v>
      </c>
      <c r="J878" s="196">
        <v>2.3199999999999998</v>
      </c>
    </row>
    <row r="879" spans="1:10" ht="24" customHeight="1">
      <c r="A879" s="168" t="s">
        <v>1492</v>
      </c>
      <c r="B879" s="169" t="s">
        <v>1628</v>
      </c>
      <c r="C879" s="168" t="s">
        <v>13</v>
      </c>
      <c r="D879" s="168" t="s">
        <v>1629</v>
      </c>
      <c r="E879" s="371" t="s">
        <v>1498</v>
      </c>
      <c r="F879" s="371"/>
      <c r="G879" s="170" t="s">
        <v>1499</v>
      </c>
      <c r="H879" s="189">
        <v>1.4E-2</v>
      </c>
      <c r="I879" s="190">
        <v>27.26</v>
      </c>
      <c r="J879" s="190">
        <v>0.38</v>
      </c>
    </row>
    <row r="880" spans="1:10" ht="24" customHeight="1">
      <c r="A880" s="168" t="s">
        <v>1492</v>
      </c>
      <c r="B880" s="169" t="s">
        <v>1500</v>
      </c>
      <c r="C880" s="168" t="s">
        <v>13</v>
      </c>
      <c r="D880" s="168" t="s">
        <v>1501</v>
      </c>
      <c r="E880" s="371" t="s">
        <v>1498</v>
      </c>
      <c r="F880" s="371"/>
      <c r="G880" s="170" t="s">
        <v>1499</v>
      </c>
      <c r="H880" s="189">
        <v>5.0000000000000001E-3</v>
      </c>
      <c r="I880" s="190">
        <v>21.78</v>
      </c>
      <c r="J880" s="190">
        <v>0.1</v>
      </c>
    </row>
    <row r="881" spans="1:10" ht="24" customHeight="1">
      <c r="A881" s="171" t="s">
        <v>1502</v>
      </c>
      <c r="B881" s="172" t="s">
        <v>1853</v>
      </c>
      <c r="C881" s="171" t="s">
        <v>13</v>
      </c>
      <c r="D881" s="171" t="s">
        <v>1854</v>
      </c>
      <c r="E881" s="372" t="s">
        <v>1505</v>
      </c>
      <c r="F881" s="372"/>
      <c r="G881" s="173" t="s">
        <v>1491</v>
      </c>
      <c r="H881" s="191">
        <v>1.04</v>
      </c>
      <c r="I881" s="192">
        <v>1.77</v>
      </c>
      <c r="J881" s="192">
        <v>1.84</v>
      </c>
    </row>
    <row r="882" spans="1:10" ht="25.5">
      <c r="A882" s="174"/>
      <c r="B882" s="174"/>
      <c r="C882" s="174"/>
      <c r="D882" s="174"/>
      <c r="E882" s="174" t="s">
        <v>1512</v>
      </c>
      <c r="F882" s="175">
        <v>0.33</v>
      </c>
      <c r="G882" s="174" t="s">
        <v>1513</v>
      </c>
      <c r="H882" s="175">
        <v>0</v>
      </c>
      <c r="I882" s="174" t="s">
        <v>1514</v>
      </c>
      <c r="J882" s="175">
        <v>0.33</v>
      </c>
    </row>
    <row r="883" spans="1:10">
      <c r="A883" s="174"/>
      <c r="B883" s="174"/>
      <c r="C883" s="174"/>
      <c r="D883" s="174"/>
      <c r="E883" s="174" t="s">
        <v>1515</v>
      </c>
      <c r="F883" s="175">
        <v>0.57999999999999996</v>
      </c>
      <c r="G883" s="174"/>
      <c r="H883" s="373" t="s">
        <v>1516</v>
      </c>
      <c r="I883" s="373"/>
      <c r="J883" s="175">
        <v>2.9</v>
      </c>
    </row>
    <row r="884" spans="1:10" ht="49.9" customHeight="1" thickBot="1">
      <c r="A884" s="176"/>
      <c r="B884" s="176"/>
      <c r="C884" s="176"/>
      <c r="D884" s="176"/>
      <c r="E884" s="176"/>
      <c r="F884" s="176"/>
      <c r="G884" s="176" t="s">
        <v>1517</v>
      </c>
      <c r="H884" s="193">
        <v>783.72</v>
      </c>
      <c r="I884" s="176" t="s">
        <v>1518</v>
      </c>
      <c r="J884" s="194">
        <v>2272.7800000000002</v>
      </c>
    </row>
    <row r="885" spans="1:10" ht="1.1499999999999999" customHeight="1" thickTop="1">
      <c r="A885" s="177"/>
      <c r="B885" s="177"/>
      <c r="C885" s="177"/>
      <c r="D885" s="177"/>
      <c r="E885" s="177"/>
      <c r="F885" s="177"/>
      <c r="G885" s="177"/>
      <c r="H885" s="177"/>
      <c r="I885" s="177"/>
      <c r="J885" s="177"/>
    </row>
    <row r="886" spans="1:10" ht="18" customHeight="1">
      <c r="A886" s="178" t="s">
        <v>1855</v>
      </c>
      <c r="B886" s="179" t="s">
        <v>1480</v>
      </c>
      <c r="C886" s="178" t="s">
        <v>1481</v>
      </c>
      <c r="D886" s="178" t="s">
        <v>1482</v>
      </c>
      <c r="E886" s="374" t="s">
        <v>1483</v>
      </c>
      <c r="F886" s="374"/>
      <c r="G886" s="180" t="s">
        <v>1484</v>
      </c>
      <c r="H886" s="179" t="s">
        <v>1485</v>
      </c>
      <c r="I886" s="179" t="s">
        <v>1486</v>
      </c>
      <c r="J886" s="179" t="s">
        <v>1487</v>
      </c>
    </row>
    <row r="887" spans="1:10" ht="39" customHeight="1">
      <c r="A887" s="181" t="s">
        <v>1488</v>
      </c>
      <c r="B887" s="182" t="s">
        <v>1856</v>
      </c>
      <c r="C887" s="181" t="s">
        <v>13</v>
      </c>
      <c r="D887" s="181" t="s">
        <v>227</v>
      </c>
      <c r="E887" s="375" t="s">
        <v>1857</v>
      </c>
      <c r="F887" s="375"/>
      <c r="G887" s="183" t="s">
        <v>1534</v>
      </c>
      <c r="H887" s="195">
        <v>1</v>
      </c>
      <c r="I887" s="196">
        <v>914.89</v>
      </c>
      <c r="J887" s="196">
        <v>914.89</v>
      </c>
    </row>
    <row r="888" spans="1:10" ht="24" customHeight="1">
      <c r="A888" s="168" t="s">
        <v>1492</v>
      </c>
      <c r="B888" s="169" t="s">
        <v>1496</v>
      </c>
      <c r="C888" s="168" t="s">
        <v>13</v>
      </c>
      <c r="D888" s="168" t="s">
        <v>1497</v>
      </c>
      <c r="E888" s="371" t="s">
        <v>1498</v>
      </c>
      <c r="F888" s="371"/>
      <c r="G888" s="170" t="s">
        <v>1499</v>
      </c>
      <c r="H888" s="189">
        <v>1.6268</v>
      </c>
      <c r="I888" s="190">
        <v>26.91</v>
      </c>
      <c r="J888" s="190">
        <v>43.77</v>
      </c>
    </row>
    <row r="889" spans="1:10" ht="24" customHeight="1">
      <c r="A889" s="168" t="s">
        <v>1492</v>
      </c>
      <c r="B889" s="169" t="s">
        <v>1628</v>
      </c>
      <c r="C889" s="168" t="s">
        <v>13</v>
      </c>
      <c r="D889" s="168" t="s">
        <v>1629</v>
      </c>
      <c r="E889" s="371" t="s">
        <v>1498</v>
      </c>
      <c r="F889" s="371"/>
      <c r="G889" s="170" t="s">
        <v>1499</v>
      </c>
      <c r="H889" s="189">
        <v>0.156</v>
      </c>
      <c r="I889" s="190">
        <v>27.26</v>
      </c>
      <c r="J889" s="190">
        <v>4.25</v>
      </c>
    </row>
    <row r="890" spans="1:10" ht="24" customHeight="1">
      <c r="A890" s="168" t="s">
        <v>1492</v>
      </c>
      <c r="B890" s="169" t="s">
        <v>1500</v>
      </c>
      <c r="C890" s="168" t="s">
        <v>13</v>
      </c>
      <c r="D890" s="168" t="s">
        <v>1501</v>
      </c>
      <c r="E890" s="371" t="s">
        <v>1498</v>
      </c>
      <c r="F890" s="371"/>
      <c r="G890" s="170" t="s">
        <v>1499</v>
      </c>
      <c r="H890" s="189">
        <v>1.7827999999999999</v>
      </c>
      <c r="I890" s="190">
        <v>21.78</v>
      </c>
      <c r="J890" s="190">
        <v>38.82</v>
      </c>
    </row>
    <row r="891" spans="1:10" ht="25.9" customHeight="1">
      <c r="A891" s="171" t="s">
        <v>1502</v>
      </c>
      <c r="B891" s="172" t="s">
        <v>1652</v>
      </c>
      <c r="C891" s="171" t="s">
        <v>13</v>
      </c>
      <c r="D891" s="171" t="s">
        <v>1653</v>
      </c>
      <c r="E891" s="372" t="s">
        <v>1505</v>
      </c>
      <c r="F891" s="372"/>
      <c r="G891" s="173" t="s">
        <v>1599</v>
      </c>
      <c r="H891" s="191">
        <v>2.1299999999999999E-2</v>
      </c>
      <c r="I891" s="192">
        <v>8.34</v>
      </c>
      <c r="J891" s="192">
        <v>0.17</v>
      </c>
    </row>
    <row r="892" spans="1:10" ht="25.9" customHeight="1">
      <c r="A892" s="171" t="s">
        <v>1502</v>
      </c>
      <c r="B892" s="172" t="s">
        <v>1503</v>
      </c>
      <c r="C892" s="171" t="s">
        <v>13</v>
      </c>
      <c r="D892" s="171" t="s">
        <v>1504</v>
      </c>
      <c r="E892" s="372" t="s">
        <v>1505</v>
      </c>
      <c r="F892" s="372"/>
      <c r="G892" s="173" t="s">
        <v>29</v>
      </c>
      <c r="H892" s="191">
        <v>3.125</v>
      </c>
      <c r="I892" s="192">
        <v>5.18</v>
      </c>
      <c r="J892" s="192">
        <v>16.18</v>
      </c>
    </row>
    <row r="893" spans="1:10" ht="25.9" customHeight="1">
      <c r="A893" s="171" t="s">
        <v>1502</v>
      </c>
      <c r="B893" s="172" t="s">
        <v>1654</v>
      </c>
      <c r="C893" s="171" t="s">
        <v>13</v>
      </c>
      <c r="D893" s="171" t="s">
        <v>1655</v>
      </c>
      <c r="E893" s="372" t="s">
        <v>1505</v>
      </c>
      <c r="F893" s="372"/>
      <c r="G893" s="173" t="s">
        <v>29</v>
      </c>
      <c r="H893" s="191">
        <v>2.5</v>
      </c>
      <c r="I893" s="192">
        <v>3.57</v>
      </c>
      <c r="J893" s="192">
        <v>8.92</v>
      </c>
    </row>
    <row r="894" spans="1:10" ht="24" customHeight="1">
      <c r="A894" s="171" t="s">
        <v>1502</v>
      </c>
      <c r="B894" s="172" t="s">
        <v>1595</v>
      </c>
      <c r="C894" s="171" t="s">
        <v>13</v>
      </c>
      <c r="D894" s="171" t="s">
        <v>1596</v>
      </c>
      <c r="E894" s="372" t="s">
        <v>1505</v>
      </c>
      <c r="F894" s="372"/>
      <c r="G894" s="173" t="s">
        <v>86</v>
      </c>
      <c r="H894" s="191">
        <v>0.2994</v>
      </c>
      <c r="I894" s="192">
        <v>18.010000000000002</v>
      </c>
      <c r="J894" s="192">
        <v>5.39</v>
      </c>
    </row>
    <row r="895" spans="1:10" ht="39" customHeight="1">
      <c r="A895" s="171" t="s">
        <v>1502</v>
      </c>
      <c r="B895" s="172" t="s">
        <v>1858</v>
      </c>
      <c r="C895" s="171" t="s">
        <v>13</v>
      </c>
      <c r="D895" s="171" t="s">
        <v>1859</v>
      </c>
      <c r="E895" s="372" t="s">
        <v>1505</v>
      </c>
      <c r="F895" s="372"/>
      <c r="G895" s="173" t="s">
        <v>1534</v>
      </c>
      <c r="H895" s="191">
        <v>1.2315</v>
      </c>
      <c r="I895" s="192">
        <v>647.5</v>
      </c>
      <c r="J895" s="192">
        <v>797.39</v>
      </c>
    </row>
    <row r="896" spans="1:10" ht="25.5">
      <c r="A896" s="174"/>
      <c r="B896" s="174"/>
      <c r="C896" s="174"/>
      <c r="D896" s="174"/>
      <c r="E896" s="174" t="s">
        <v>1512</v>
      </c>
      <c r="F896" s="175">
        <v>59.08</v>
      </c>
      <c r="G896" s="174" t="s">
        <v>1513</v>
      </c>
      <c r="H896" s="175">
        <v>0</v>
      </c>
      <c r="I896" s="174" t="s">
        <v>1514</v>
      </c>
      <c r="J896" s="175">
        <v>59.08</v>
      </c>
    </row>
    <row r="897" spans="1:10">
      <c r="A897" s="174"/>
      <c r="B897" s="174"/>
      <c r="C897" s="174"/>
      <c r="D897" s="174"/>
      <c r="E897" s="174" t="s">
        <v>1515</v>
      </c>
      <c r="F897" s="175">
        <v>228.72</v>
      </c>
      <c r="G897" s="174"/>
      <c r="H897" s="373" t="s">
        <v>1516</v>
      </c>
      <c r="I897" s="373"/>
      <c r="J897" s="175">
        <v>1143.6099999999999</v>
      </c>
    </row>
    <row r="898" spans="1:10" ht="49.9" customHeight="1" thickBot="1">
      <c r="A898" s="176"/>
      <c r="B898" s="176"/>
      <c r="C898" s="176"/>
      <c r="D898" s="176"/>
      <c r="E898" s="176"/>
      <c r="F898" s="176"/>
      <c r="G898" s="176" t="s">
        <v>1517</v>
      </c>
      <c r="H898" s="193">
        <v>54.86</v>
      </c>
      <c r="I898" s="176" t="s">
        <v>1518</v>
      </c>
      <c r="J898" s="194">
        <v>62738.44</v>
      </c>
    </row>
    <row r="899" spans="1:10" ht="1.1499999999999999" customHeight="1" thickTop="1">
      <c r="A899" s="177"/>
      <c r="B899" s="177"/>
      <c r="C899" s="177"/>
      <c r="D899" s="177"/>
      <c r="E899" s="177"/>
      <c r="F899" s="177"/>
      <c r="G899" s="177"/>
      <c r="H899" s="177"/>
      <c r="I899" s="177"/>
      <c r="J899" s="177"/>
    </row>
    <row r="900" spans="1:10" ht="18" customHeight="1">
      <c r="A900" s="178" t="s">
        <v>1860</v>
      </c>
      <c r="B900" s="179" t="s">
        <v>1480</v>
      </c>
      <c r="C900" s="178" t="s">
        <v>1481</v>
      </c>
      <c r="D900" s="178" t="s">
        <v>1482</v>
      </c>
      <c r="E900" s="374" t="s">
        <v>1483</v>
      </c>
      <c r="F900" s="374"/>
      <c r="G900" s="180" t="s">
        <v>1484</v>
      </c>
      <c r="H900" s="179" t="s">
        <v>1485</v>
      </c>
      <c r="I900" s="179" t="s">
        <v>1486</v>
      </c>
      <c r="J900" s="179" t="s">
        <v>1487</v>
      </c>
    </row>
    <row r="901" spans="1:10" ht="39" customHeight="1">
      <c r="A901" s="181" t="s">
        <v>1488</v>
      </c>
      <c r="B901" s="182" t="s">
        <v>1838</v>
      </c>
      <c r="C901" s="181" t="s">
        <v>13</v>
      </c>
      <c r="D901" s="181" t="s">
        <v>218</v>
      </c>
      <c r="E901" s="375" t="s">
        <v>1533</v>
      </c>
      <c r="F901" s="375"/>
      <c r="G901" s="183" t="s">
        <v>1491</v>
      </c>
      <c r="H901" s="195">
        <v>1</v>
      </c>
      <c r="I901" s="196">
        <v>3.33</v>
      </c>
      <c r="J901" s="196">
        <v>3.33</v>
      </c>
    </row>
    <row r="902" spans="1:10" ht="24" customHeight="1">
      <c r="A902" s="168" t="s">
        <v>1492</v>
      </c>
      <c r="B902" s="169" t="s">
        <v>1628</v>
      </c>
      <c r="C902" s="168" t="s">
        <v>13</v>
      </c>
      <c r="D902" s="168" t="s">
        <v>1629</v>
      </c>
      <c r="E902" s="371" t="s">
        <v>1498</v>
      </c>
      <c r="F902" s="371"/>
      <c r="G902" s="170" t="s">
        <v>1499</v>
      </c>
      <c r="H902" s="189">
        <v>4.4999999999999998E-2</v>
      </c>
      <c r="I902" s="190">
        <v>27.26</v>
      </c>
      <c r="J902" s="190">
        <v>1.22</v>
      </c>
    </row>
    <row r="903" spans="1:10" ht="24" customHeight="1">
      <c r="A903" s="168" t="s">
        <v>1492</v>
      </c>
      <c r="B903" s="169" t="s">
        <v>1500</v>
      </c>
      <c r="C903" s="168" t="s">
        <v>13</v>
      </c>
      <c r="D903" s="168" t="s">
        <v>1501</v>
      </c>
      <c r="E903" s="371" t="s">
        <v>1498</v>
      </c>
      <c r="F903" s="371"/>
      <c r="G903" s="170" t="s">
        <v>1499</v>
      </c>
      <c r="H903" s="189">
        <v>8.8999999999999996E-2</v>
      </c>
      <c r="I903" s="190">
        <v>21.78</v>
      </c>
      <c r="J903" s="190">
        <v>1.93</v>
      </c>
    </row>
    <row r="904" spans="1:10" ht="39" customHeight="1">
      <c r="A904" s="168" t="s">
        <v>1492</v>
      </c>
      <c r="B904" s="169" t="s">
        <v>1839</v>
      </c>
      <c r="C904" s="168" t="s">
        <v>13</v>
      </c>
      <c r="D904" s="168" t="s">
        <v>1840</v>
      </c>
      <c r="E904" s="371" t="s">
        <v>1526</v>
      </c>
      <c r="F904" s="371"/>
      <c r="G904" s="170" t="s">
        <v>1527</v>
      </c>
      <c r="H904" s="189">
        <v>2.5000000000000001E-2</v>
      </c>
      <c r="I904" s="190">
        <v>6</v>
      </c>
      <c r="J904" s="190">
        <v>0.15</v>
      </c>
    </row>
    <row r="905" spans="1:10" ht="39" customHeight="1">
      <c r="A905" s="168" t="s">
        <v>1492</v>
      </c>
      <c r="B905" s="169" t="s">
        <v>1841</v>
      </c>
      <c r="C905" s="168" t="s">
        <v>13</v>
      </c>
      <c r="D905" s="168" t="s">
        <v>1842</v>
      </c>
      <c r="E905" s="371" t="s">
        <v>1526</v>
      </c>
      <c r="F905" s="371"/>
      <c r="G905" s="170" t="s">
        <v>1530</v>
      </c>
      <c r="H905" s="189">
        <v>4.2000000000000003E-2</v>
      </c>
      <c r="I905" s="190">
        <v>0.77</v>
      </c>
      <c r="J905" s="190">
        <v>0.03</v>
      </c>
    </row>
    <row r="906" spans="1:10" ht="25.5">
      <c r="A906" s="174"/>
      <c r="B906" s="174"/>
      <c r="C906" s="174"/>
      <c r="D906" s="174"/>
      <c r="E906" s="174" t="s">
        <v>1512</v>
      </c>
      <c r="F906" s="175">
        <v>2.11</v>
      </c>
      <c r="G906" s="174" t="s">
        <v>1513</v>
      </c>
      <c r="H906" s="175">
        <v>0</v>
      </c>
      <c r="I906" s="174" t="s">
        <v>1514</v>
      </c>
      <c r="J906" s="175">
        <v>2.11</v>
      </c>
    </row>
    <row r="907" spans="1:10">
      <c r="A907" s="174"/>
      <c r="B907" s="174"/>
      <c r="C907" s="174"/>
      <c r="D907" s="174"/>
      <c r="E907" s="174" t="s">
        <v>1515</v>
      </c>
      <c r="F907" s="175">
        <v>0.83</v>
      </c>
      <c r="G907" s="174"/>
      <c r="H907" s="373" t="s">
        <v>1516</v>
      </c>
      <c r="I907" s="373"/>
      <c r="J907" s="175">
        <v>4.16</v>
      </c>
    </row>
    <row r="908" spans="1:10" ht="49.9" customHeight="1" thickBot="1">
      <c r="A908" s="176"/>
      <c r="B908" s="176"/>
      <c r="C908" s="176"/>
      <c r="D908" s="176"/>
      <c r="E908" s="176"/>
      <c r="F908" s="176"/>
      <c r="G908" s="176" t="s">
        <v>1517</v>
      </c>
      <c r="H908" s="193">
        <v>254.8</v>
      </c>
      <c r="I908" s="176" t="s">
        <v>1518</v>
      </c>
      <c r="J908" s="194">
        <v>1059.96</v>
      </c>
    </row>
    <row r="909" spans="1:10" ht="1.1499999999999999" customHeight="1" thickTop="1">
      <c r="A909" s="177"/>
      <c r="B909" s="177"/>
      <c r="C909" s="177"/>
      <c r="D909" s="177"/>
      <c r="E909" s="177"/>
      <c r="F909" s="177"/>
      <c r="G909" s="177"/>
      <c r="H909" s="177"/>
      <c r="I909" s="177"/>
      <c r="J909" s="177"/>
    </row>
    <row r="910" spans="1:10" ht="18" customHeight="1">
      <c r="A910" s="178" t="s">
        <v>1861</v>
      </c>
      <c r="B910" s="179" t="s">
        <v>1480</v>
      </c>
      <c r="C910" s="178" t="s">
        <v>1481</v>
      </c>
      <c r="D910" s="178" t="s">
        <v>1482</v>
      </c>
      <c r="E910" s="374" t="s">
        <v>1483</v>
      </c>
      <c r="F910" s="374"/>
      <c r="G910" s="180" t="s">
        <v>1484</v>
      </c>
      <c r="H910" s="179" t="s">
        <v>1485</v>
      </c>
      <c r="I910" s="179" t="s">
        <v>1486</v>
      </c>
      <c r="J910" s="179" t="s">
        <v>1487</v>
      </c>
    </row>
    <row r="911" spans="1:10" ht="39" customHeight="1">
      <c r="A911" s="181" t="s">
        <v>1488</v>
      </c>
      <c r="B911" s="182" t="s">
        <v>1844</v>
      </c>
      <c r="C911" s="181" t="s">
        <v>13</v>
      </c>
      <c r="D911" s="181" t="s">
        <v>221</v>
      </c>
      <c r="E911" s="375" t="s">
        <v>1533</v>
      </c>
      <c r="F911" s="375"/>
      <c r="G911" s="183" t="s">
        <v>1534</v>
      </c>
      <c r="H911" s="195">
        <v>1</v>
      </c>
      <c r="I911" s="196">
        <v>373.5</v>
      </c>
      <c r="J911" s="196">
        <v>373.5</v>
      </c>
    </row>
    <row r="912" spans="1:10" ht="24" customHeight="1">
      <c r="A912" s="168" t="s">
        <v>1492</v>
      </c>
      <c r="B912" s="169" t="s">
        <v>1628</v>
      </c>
      <c r="C912" s="168" t="s">
        <v>13</v>
      </c>
      <c r="D912" s="168" t="s">
        <v>1629</v>
      </c>
      <c r="E912" s="371" t="s">
        <v>1498</v>
      </c>
      <c r="F912" s="371"/>
      <c r="G912" s="170" t="s">
        <v>1499</v>
      </c>
      <c r="H912" s="189">
        <v>1.9419999999999999</v>
      </c>
      <c r="I912" s="190">
        <v>27.26</v>
      </c>
      <c r="J912" s="190">
        <v>52.93</v>
      </c>
    </row>
    <row r="913" spans="1:10" ht="24" customHeight="1">
      <c r="A913" s="168" t="s">
        <v>1492</v>
      </c>
      <c r="B913" s="169" t="s">
        <v>1500</v>
      </c>
      <c r="C913" s="168" t="s">
        <v>13</v>
      </c>
      <c r="D913" s="168" t="s">
        <v>1501</v>
      </c>
      <c r="E913" s="371" t="s">
        <v>1498</v>
      </c>
      <c r="F913" s="371"/>
      <c r="G913" s="170" t="s">
        <v>1499</v>
      </c>
      <c r="H913" s="189">
        <v>0.76500000000000001</v>
      </c>
      <c r="I913" s="190">
        <v>21.78</v>
      </c>
      <c r="J913" s="190">
        <v>16.66</v>
      </c>
    </row>
    <row r="914" spans="1:10" ht="39" customHeight="1">
      <c r="A914" s="168" t="s">
        <v>1492</v>
      </c>
      <c r="B914" s="169" t="s">
        <v>1845</v>
      </c>
      <c r="C914" s="168" t="s">
        <v>13</v>
      </c>
      <c r="D914" s="168" t="s">
        <v>1846</v>
      </c>
      <c r="E914" s="371" t="s">
        <v>1526</v>
      </c>
      <c r="F914" s="371"/>
      <c r="G914" s="170" t="s">
        <v>1527</v>
      </c>
      <c r="H914" s="189">
        <v>3.2000000000000001E-2</v>
      </c>
      <c r="I914" s="190">
        <v>9.5399999999999991</v>
      </c>
      <c r="J914" s="190">
        <v>0.3</v>
      </c>
    </row>
    <row r="915" spans="1:10" ht="39" customHeight="1">
      <c r="A915" s="168" t="s">
        <v>1492</v>
      </c>
      <c r="B915" s="169" t="s">
        <v>1847</v>
      </c>
      <c r="C915" s="168" t="s">
        <v>13</v>
      </c>
      <c r="D915" s="168" t="s">
        <v>1848</v>
      </c>
      <c r="E915" s="371" t="s">
        <v>1526</v>
      </c>
      <c r="F915" s="371"/>
      <c r="G915" s="170" t="s">
        <v>1530</v>
      </c>
      <c r="H915" s="189">
        <v>0.03</v>
      </c>
      <c r="I915" s="190">
        <v>0.64</v>
      </c>
      <c r="J915" s="190">
        <v>0.01</v>
      </c>
    </row>
    <row r="916" spans="1:10" ht="25.9" customHeight="1">
      <c r="A916" s="171" t="s">
        <v>1502</v>
      </c>
      <c r="B916" s="172" t="s">
        <v>1849</v>
      </c>
      <c r="C916" s="171" t="s">
        <v>13</v>
      </c>
      <c r="D916" s="171" t="s">
        <v>1850</v>
      </c>
      <c r="E916" s="372" t="s">
        <v>1505</v>
      </c>
      <c r="F916" s="372"/>
      <c r="G916" s="173" t="s">
        <v>1534</v>
      </c>
      <c r="H916" s="191">
        <v>1.38</v>
      </c>
      <c r="I916" s="192">
        <v>220</v>
      </c>
      <c r="J916" s="192">
        <v>303.60000000000002</v>
      </c>
    </row>
    <row r="917" spans="1:10" ht="25.5">
      <c r="A917" s="174"/>
      <c r="B917" s="174"/>
      <c r="C917" s="174"/>
      <c r="D917" s="174"/>
      <c r="E917" s="174" t="s">
        <v>1512</v>
      </c>
      <c r="F917" s="175">
        <v>48.27</v>
      </c>
      <c r="G917" s="174" t="s">
        <v>1513</v>
      </c>
      <c r="H917" s="175">
        <v>0</v>
      </c>
      <c r="I917" s="174" t="s">
        <v>1514</v>
      </c>
      <c r="J917" s="175">
        <v>48.27</v>
      </c>
    </row>
    <row r="918" spans="1:10">
      <c r="A918" s="174"/>
      <c r="B918" s="174"/>
      <c r="C918" s="174"/>
      <c r="D918" s="174"/>
      <c r="E918" s="174" t="s">
        <v>1515</v>
      </c>
      <c r="F918" s="175">
        <v>93.37</v>
      </c>
      <c r="G918" s="174"/>
      <c r="H918" s="373" t="s">
        <v>1516</v>
      </c>
      <c r="I918" s="373"/>
      <c r="J918" s="175">
        <v>466.87</v>
      </c>
    </row>
    <row r="919" spans="1:10" ht="49.9" customHeight="1" thickBot="1">
      <c r="A919" s="176"/>
      <c r="B919" s="176"/>
      <c r="C919" s="176"/>
      <c r="D919" s="176"/>
      <c r="E919" s="176"/>
      <c r="F919" s="176"/>
      <c r="G919" s="176" t="s">
        <v>1517</v>
      </c>
      <c r="H919" s="193">
        <v>12.74</v>
      </c>
      <c r="I919" s="176" t="s">
        <v>1518</v>
      </c>
      <c r="J919" s="194">
        <v>5947.92</v>
      </c>
    </row>
    <row r="920" spans="1:10" ht="1.1499999999999999" customHeight="1" thickTop="1">
      <c r="A920" s="177"/>
      <c r="B920" s="177"/>
      <c r="C920" s="177"/>
      <c r="D920" s="177"/>
      <c r="E920" s="177"/>
      <c r="F920" s="177"/>
      <c r="G920" s="177"/>
      <c r="H920" s="177"/>
      <c r="I920" s="177"/>
      <c r="J920" s="177"/>
    </row>
    <row r="921" spans="1:10" ht="18" customHeight="1">
      <c r="A921" s="178" t="s">
        <v>1862</v>
      </c>
      <c r="B921" s="179" t="s">
        <v>1480</v>
      </c>
      <c r="C921" s="178" t="s">
        <v>1481</v>
      </c>
      <c r="D921" s="178" t="s">
        <v>1482</v>
      </c>
      <c r="E921" s="374" t="s">
        <v>1483</v>
      </c>
      <c r="F921" s="374"/>
      <c r="G921" s="180" t="s">
        <v>1484</v>
      </c>
      <c r="H921" s="179" t="s">
        <v>1485</v>
      </c>
      <c r="I921" s="179" t="s">
        <v>1486</v>
      </c>
      <c r="J921" s="179" t="s">
        <v>1487</v>
      </c>
    </row>
    <row r="922" spans="1:10" ht="39" customHeight="1">
      <c r="A922" s="181" t="s">
        <v>1488</v>
      </c>
      <c r="B922" s="182" t="s">
        <v>1852</v>
      </c>
      <c r="C922" s="181" t="s">
        <v>13</v>
      </c>
      <c r="D922" s="181" t="s">
        <v>224</v>
      </c>
      <c r="E922" s="375" t="s">
        <v>1533</v>
      </c>
      <c r="F922" s="375"/>
      <c r="G922" s="183" t="s">
        <v>1491</v>
      </c>
      <c r="H922" s="195">
        <v>1</v>
      </c>
      <c r="I922" s="196">
        <v>2.3199999999999998</v>
      </c>
      <c r="J922" s="196">
        <v>2.3199999999999998</v>
      </c>
    </row>
    <row r="923" spans="1:10" ht="24" customHeight="1">
      <c r="A923" s="168" t="s">
        <v>1492</v>
      </c>
      <c r="B923" s="169" t="s">
        <v>1628</v>
      </c>
      <c r="C923" s="168" t="s">
        <v>13</v>
      </c>
      <c r="D923" s="168" t="s">
        <v>1629</v>
      </c>
      <c r="E923" s="371" t="s">
        <v>1498</v>
      </c>
      <c r="F923" s="371"/>
      <c r="G923" s="170" t="s">
        <v>1499</v>
      </c>
      <c r="H923" s="189">
        <v>1.4E-2</v>
      </c>
      <c r="I923" s="190">
        <v>27.26</v>
      </c>
      <c r="J923" s="190">
        <v>0.38</v>
      </c>
    </row>
    <row r="924" spans="1:10" ht="24" customHeight="1">
      <c r="A924" s="168" t="s">
        <v>1492</v>
      </c>
      <c r="B924" s="169" t="s">
        <v>1500</v>
      </c>
      <c r="C924" s="168" t="s">
        <v>13</v>
      </c>
      <c r="D924" s="168" t="s">
        <v>1501</v>
      </c>
      <c r="E924" s="371" t="s">
        <v>1498</v>
      </c>
      <c r="F924" s="371"/>
      <c r="G924" s="170" t="s">
        <v>1499</v>
      </c>
      <c r="H924" s="189">
        <v>5.0000000000000001E-3</v>
      </c>
      <c r="I924" s="190">
        <v>21.78</v>
      </c>
      <c r="J924" s="190">
        <v>0.1</v>
      </c>
    </row>
    <row r="925" spans="1:10" ht="24" customHeight="1">
      <c r="A925" s="171" t="s">
        <v>1502</v>
      </c>
      <c r="B925" s="172" t="s">
        <v>1853</v>
      </c>
      <c r="C925" s="171" t="s">
        <v>13</v>
      </c>
      <c r="D925" s="171" t="s">
        <v>1854</v>
      </c>
      <c r="E925" s="372" t="s">
        <v>1505</v>
      </c>
      <c r="F925" s="372"/>
      <c r="G925" s="173" t="s">
        <v>1491</v>
      </c>
      <c r="H925" s="191">
        <v>1.04</v>
      </c>
      <c r="I925" s="192">
        <v>1.77</v>
      </c>
      <c r="J925" s="192">
        <v>1.84</v>
      </c>
    </row>
    <row r="926" spans="1:10" ht="25.5">
      <c r="A926" s="174"/>
      <c r="B926" s="174"/>
      <c r="C926" s="174"/>
      <c r="D926" s="174"/>
      <c r="E926" s="174" t="s">
        <v>1512</v>
      </c>
      <c r="F926" s="175">
        <v>0.33</v>
      </c>
      <c r="G926" s="174" t="s">
        <v>1513</v>
      </c>
      <c r="H926" s="175">
        <v>0</v>
      </c>
      <c r="I926" s="174" t="s">
        <v>1514</v>
      </c>
      <c r="J926" s="175">
        <v>0.33</v>
      </c>
    </row>
    <row r="927" spans="1:10">
      <c r="A927" s="174"/>
      <c r="B927" s="174"/>
      <c r="C927" s="174"/>
      <c r="D927" s="174"/>
      <c r="E927" s="174" t="s">
        <v>1515</v>
      </c>
      <c r="F927" s="175">
        <v>0.57999999999999996</v>
      </c>
      <c r="G927" s="174"/>
      <c r="H927" s="373" t="s">
        <v>1516</v>
      </c>
      <c r="I927" s="373"/>
      <c r="J927" s="175">
        <v>2.9</v>
      </c>
    </row>
    <row r="928" spans="1:10" ht="49.9" customHeight="1" thickBot="1">
      <c r="A928" s="176"/>
      <c r="B928" s="176"/>
      <c r="C928" s="176"/>
      <c r="D928" s="176"/>
      <c r="E928" s="176"/>
      <c r="F928" s="176"/>
      <c r="G928" s="176" t="s">
        <v>1517</v>
      </c>
      <c r="H928" s="193">
        <v>254.8</v>
      </c>
      <c r="I928" s="176" t="s">
        <v>1518</v>
      </c>
      <c r="J928" s="194">
        <v>738.92</v>
      </c>
    </row>
    <row r="929" spans="1:10" ht="1.1499999999999999" customHeight="1" thickTop="1">
      <c r="A929" s="177"/>
      <c r="B929" s="177"/>
      <c r="C929" s="177"/>
      <c r="D929" s="177"/>
      <c r="E929" s="177"/>
      <c r="F929" s="177"/>
      <c r="G929" s="177"/>
      <c r="H929" s="177"/>
      <c r="I929" s="177"/>
      <c r="J929" s="177"/>
    </row>
    <row r="930" spans="1:10" ht="18" customHeight="1">
      <c r="A930" s="178" t="s">
        <v>1863</v>
      </c>
      <c r="B930" s="179" t="s">
        <v>1480</v>
      </c>
      <c r="C930" s="178" t="s">
        <v>1481</v>
      </c>
      <c r="D930" s="178" t="s">
        <v>1482</v>
      </c>
      <c r="E930" s="374" t="s">
        <v>1483</v>
      </c>
      <c r="F930" s="374"/>
      <c r="G930" s="180" t="s">
        <v>1484</v>
      </c>
      <c r="H930" s="179" t="s">
        <v>1485</v>
      </c>
      <c r="I930" s="179" t="s">
        <v>1486</v>
      </c>
      <c r="J930" s="179" t="s">
        <v>1487</v>
      </c>
    </row>
    <row r="931" spans="1:10" ht="39" customHeight="1">
      <c r="A931" s="181" t="s">
        <v>1488</v>
      </c>
      <c r="B931" s="182" t="s">
        <v>1856</v>
      </c>
      <c r="C931" s="181" t="s">
        <v>13</v>
      </c>
      <c r="D931" s="181" t="s">
        <v>227</v>
      </c>
      <c r="E931" s="375" t="s">
        <v>1857</v>
      </c>
      <c r="F931" s="375"/>
      <c r="G931" s="183" t="s">
        <v>1534</v>
      </c>
      <c r="H931" s="195">
        <v>1</v>
      </c>
      <c r="I931" s="196">
        <v>914.89</v>
      </c>
      <c r="J931" s="196">
        <v>914.89</v>
      </c>
    </row>
    <row r="932" spans="1:10" ht="24" customHeight="1">
      <c r="A932" s="168" t="s">
        <v>1492</v>
      </c>
      <c r="B932" s="169" t="s">
        <v>1496</v>
      </c>
      <c r="C932" s="168" t="s">
        <v>13</v>
      </c>
      <c r="D932" s="168" t="s">
        <v>1497</v>
      </c>
      <c r="E932" s="371" t="s">
        <v>1498</v>
      </c>
      <c r="F932" s="371"/>
      <c r="G932" s="170" t="s">
        <v>1499</v>
      </c>
      <c r="H932" s="189">
        <v>1.6268</v>
      </c>
      <c r="I932" s="190">
        <v>26.91</v>
      </c>
      <c r="J932" s="190">
        <v>43.77</v>
      </c>
    </row>
    <row r="933" spans="1:10" ht="24" customHeight="1">
      <c r="A933" s="168" t="s">
        <v>1492</v>
      </c>
      <c r="B933" s="169" t="s">
        <v>1628</v>
      </c>
      <c r="C933" s="168" t="s">
        <v>13</v>
      </c>
      <c r="D933" s="168" t="s">
        <v>1629</v>
      </c>
      <c r="E933" s="371" t="s">
        <v>1498</v>
      </c>
      <c r="F933" s="371"/>
      <c r="G933" s="170" t="s">
        <v>1499</v>
      </c>
      <c r="H933" s="189">
        <v>0.156</v>
      </c>
      <c r="I933" s="190">
        <v>27.26</v>
      </c>
      <c r="J933" s="190">
        <v>4.25</v>
      </c>
    </row>
    <row r="934" spans="1:10" ht="24" customHeight="1">
      <c r="A934" s="168" t="s">
        <v>1492</v>
      </c>
      <c r="B934" s="169" t="s">
        <v>1500</v>
      </c>
      <c r="C934" s="168" t="s">
        <v>13</v>
      </c>
      <c r="D934" s="168" t="s">
        <v>1501</v>
      </c>
      <c r="E934" s="371" t="s">
        <v>1498</v>
      </c>
      <c r="F934" s="371"/>
      <c r="G934" s="170" t="s">
        <v>1499</v>
      </c>
      <c r="H934" s="189">
        <v>1.7827999999999999</v>
      </c>
      <c r="I934" s="190">
        <v>21.78</v>
      </c>
      <c r="J934" s="190">
        <v>38.82</v>
      </c>
    </row>
    <row r="935" spans="1:10" ht="25.9" customHeight="1">
      <c r="A935" s="171" t="s">
        <v>1502</v>
      </c>
      <c r="B935" s="172" t="s">
        <v>1652</v>
      </c>
      <c r="C935" s="171" t="s">
        <v>13</v>
      </c>
      <c r="D935" s="171" t="s">
        <v>1653</v>
      </c>
      <c r="E935" s="372" t="s">
        <v>1505</v>
      </c>
      <c r="F935" s="372"/>
      <c r="G935" s="173" t="s">
        <v>1599</v>
      </c>
      <c r="H935" s="191">
        <v>2.1299999999999999E-2</v>
      </c>
      <c r="I935" s="192">
        <v>8.34</v>
      </c>
      <c r="J935" s="192">
        <v>0.17</v>
      </c>
    </row>
    <row r="936" spans="1:10" ht="25.9" customHeight="1">
      <c r="A936" s="171" t="s">
        <v>1502</v>
      </c>
      <c r="B936" s="172" t="s">
        <v>1503</v>
      </c>
      <c r="C936" s="171" t="s">
        <v>13</v>
      </c>
      <c r="D936" s="171" t="s">
        <v>1504</v>
      </c>
      <c r="E936" s="372" t="s">
        <v>1505</v>
      </c>
      <c r="F936" s="372"/>
      <c r="G936" s="173" t="s">
        <v>29</v>
      </c>
      <c r="H936" s="191">
        <v>3.125</v>
      </c>
      <c r="I936" s="192">
        <v>5.18</v>
      </c>
      <c r="J936" s="192">
        <v>16.18</v>
      </c>
    </row>
    <row r="937" spans="1:10" ht="25.9" customHeight="1">
      <c r="A937" s="171" t="s">
        <v>1502</v>
      </c>
      <c r="B937" s="172" t="s">
        <v>1654</v>
      </c>
      <c r="C937" s="171" t="s">
        <v>13</v>
      </c>
      <c r="D937" s="171" t="s">
        <v>1655</v>
      </c>
      <c r="E937" s="372" t="s">
        <v>1505</v>
      </c>
      <c r="F937" s="372"/>
      <c r="G937" s="173" t="s">
        <v>29</v>
      </c>
      <c r="H937" s="191">
        <v>2.5</v>
      </c>
      <c r="I937" s="192">
        <v>3.57</v>
      </c>
      <c r="J937" s="192">
        <v>8.92</v>
      </c>
    </row>
    <row r="938" spans="1:10" ht="24" customHeight="1">
      <c r="A938" s="171" t="s">
        <v>1502</v>
      </c>
      <c r="B938" s="172" t="s">
        <v>1595</v>
      </c>
      <c r="C938" s="171" t="s">
        <v>13</v>
      </c>
      <c r="D938" s="171" t="s">
        <v>1596</v>
      </c>
      <c r="E938" s="372" t="s">
        <v>1505</v>
      </c>
      <c r="F938" s="372"/>
      <c r="G938" s="173" t="s">
        <v>86</v>
      </c>
      <c r="H938" s="191">
        <v>0.2994</v>
      </c>
      <c r="I938" s="192">
        <v>18.010000000000002</v>
      </c>
      <c r="J938" s="192">
        <v>5.39</v>
      </c>
    </row>
    <row r="939" spans="1:10" ht="39" customHeight="1">
      <c r="A939" s="171" t="s">
        <v>1502</v>
      </c>
      <c r="B939" s="172" t="s">
        <v>1858</v>
      </c>
      <c r="C939" s="171" t="s">
        <v>13</v>
      </c>
      <c r="D939" s="171" t="s">
        <v>1859</v>
      </c>
      <c r="E939" s="372" t="s">
        <v>1505</v>
      </c>
      <c r="F939" s="372"/>
      <c r="G939" s="173" t="s">
        <v>1534</v>
      </c>
      <c r="H939" s="191">
        <v>1.2315</v>
      </c>
      <c r="I939" s="192">
        <v>647.5</v>
      </c>
      <c r="J939" s="192">
        <v>797.39</v>
      </c>
    </row>
    <row r="940" spans="1:10" ht="25.5">
      <c r="A940" s="174"/>
      <c r="B940" s="174"/>
      <c r="C940" s="174"/>
      <c r="D940" s="174"/>
      <c r="E940" s="174" t="s">
        <v>1512</v>
      </c>
      <c r="F940" s="175">
        <v>59.08</v>
      </c>
      <c r="G940" s="174" t="s">
        <v>1513</v>
      </c>
      <c r="H940" s="175">
        <v>0</v>
      </c>
      <c r="I940" s="174" t="s">
        <v>1514</v>
      </c>
      <c r="J940" s="175">
        <v>59.08</v>
      </c>
    </row>
    <row r="941" spans="1:10">
      <c r="A941" s="174"/>
      <c r="B941" s="174"/>
      <c r="C941" s="174"/>
      <c r="D941" s="174"/>
      <c r="E941" s="174" t="s">
        <v>1515</v>
      </c>
      <c r="F941" s="175">
        <v>228.72</v>
      </c>
      <c r="G941" s="174"/>
      <c r="H941" s="373" t="s">
        <v>1516</v>
      </c>
      <c r="I941" s="373"/>
      <c r="J941" s="175">
        <v>1143.6099999999999</v>
      </c>
    </row>
    <row r="942" spans="1:10" ht="49.9" customHeight="1" thickBot="1">
      <c r="A942" s="176"/>
      <c r="B942" s="176"/>
      <c r="C942" s="176"/>
      <c r="D942" s="176"/>
      <c r="E942" s="176"/>
      <c r="F942" s="176"/>
      <c r="G942" s="176" t="s">
        <v>1517</v>
      </c>
      <c r="H942" s="193">
        <v>17.84</v>
      </c>
      <c r="I942" s="176" t="s">
        <v>1518</v>
      </c>
      <c r="J942" s="194">
        <v>20402</v>
      </c>
    </row>
    <row r="943" spans="1:10" ht="1.1499999999999999" customHeight="1" thickTop="1">
      <c r="A943" s="177"/>
      <c r="B943" s="177"/>
      <c r="C943" s="177"/>
      <c r="D943" s="177"/>
      <c r="E943" s="177"/>
      <c r="F943" s="177"/>
      <c r="G943" s="177"/>
      <c r="H943" s="177"/>
      <c r="I943" s="177"/>
      <c r="J943" s="177"/>
    </row>
    <row r="944" spans="1:10" ht="18" customHeight="1">
      <c r="A944" s="178" t="s">
        <v>1864</v>
      </c>
      <c r="B944" s="179" t="s">
        <v>1480</v>
      </c>
      <c r="C944" s="178" t="s">
        <v>1481</v>
      </c>
      <c r="D944" s="178" t="s">
        <v>1482</v>
      </c>
      <c r="E944" s="374" t="s">
        <v>1483</v>
      </c>
      <c r="F944" s="374"/>
      <c r="G944" s="180" t="s">
        <v>1484</v>
      </c>
      <c r="H944" s="179" t="s">
        <v>1485</v>
      </c>
      <c r="I944" s="179" t="s">
        <v>1486</v>
      </c>
      <c r="J944" s="179" t="s">
        <v>1487</v>
      </c>
    </row>
    <row r="945" spans="1:10" ht="39" customHeight="1">
      <c r="A945" s="181" t="s">
        <v>1488</v>
      </c>
      <c r="B945" s="182" t="s">
        <v>1865</v>
      </c>
      <c r="C945" s="181" t="s">
        <v>13</v>
      </c>
      <c r="D945" s="181" t="s">
        <v>240</v>
      </c>
      <c r="E945" s="375" t="s">
        <v>1866</v>
      </c>
      <c r="F945" s="375"/>
      <c r="G945" s="183" t="s">
        <v>1491</v>
      </c>
      <c r="H945" s="195">
        <v>1</v>
      </c>
      <c r="I945" s="196">
        <v>226.85</v>
      </c>
      <c r="J945" s="196">
        <v>226.85</v>
      </c>
    </row>
    <row r="946" spans="1:10" ht="39" customHeight="1">
      <c r="A946" s="168" t="s">
        <v>1492</v>
      </c>
      <c r="B946" s="169" t="s">
        <v>1867</v>
      </c>
      <c r="C946" s="168" t="s">
        <v>13</v>
      </c>
      <c r="D946" s="168" t="s">
        <v>1868</v>
      </c>
      <c r="E946" s="371" t="s">
        <v>1498</v>
      </c>
      <c r="F946" s="371"/>
      <c r="G946" s="170" t="s">
        <v>1534</v>
      </c>
      <c r="H946" s="189">
        <v>0.01</v>
      </c>
      <c r="I946" s="190">
        <v>709.7</v>
      </c>
      <c r="J946" s="190">
        <v>7.09</v>
      </c>
    </row>
    <row r="947" spans="1:10" ht="24" customHeight="1">
      <c r="A947" s="168" t="s">
        <v>1492</v>
      </c>
      <c r="B947" s="169" t="s">
        <v>1628</v>
      </c>
      <c r="C947" s="168" t="s">
        <v>13</v>
      </c>
      <c r="D947" s="168" t="s">
        <v>1629</v>
      </c>
      <c r="E947" s="371" t="s">
        <v>1498</v>
      </c>
      <c r="F947" s="371"/>
      <c r="G947" s="170" t="s">
        <v>1499</v>
      </c>
      <c r="H947" s="189">
        <v>2.0550000000000002</v>
      </c>
      <c r="I947" s="190">
        <v>27.26</v>
      </c>
      <c r="J947" s="190">
        <v>56.01</v>
      </c>
    </row>
    <row r="948" spans="1:10" ht="24" customHeight="1">
      <c r="A948" s="168" t="s">
        <v>1492</v>
      </c>
      <c r="B948" s="169" t="s">
        <v>1500</v>
      </c>
      <c r="C948" s="168" t="s">
        <v>13</v>
      </c>
      <c r="D948" s="168" t="s">
        <v>1501</v>
      </c>
      <c r="E948" s="371" t="s">
        <v>1498</v>
      </c>
      <c r="F948" s="371"/>
      <c r="G948" s="170" t="s">
        <v>1499</v>
      </c>
      <c r="H948" s="189">
        <v>1.028</v>
      </c>
      <c r="I948" s="190">
        <v>21.78</v>
      </c>
      <c r="J948" s="190">
        <v>22.38</v>
      </c>
    </row>
    <row r="949" spans="1:10" ht="25.9" customHeight="1">
      <c r="A949" s="171" t="s">
        <v>1502</v>
      </c>
      <c r="B949" s="172" t="s">
        <v>1869</v>
      </c>
      <c r="C949" s="171" t="s">
        <v>13</v>
      </c>
      <c r="D949" s="171" t="s">
        <v>1870</v>
      </c>
      <c r="E949" s="372" t="s">
        <v>1505</v>
      </c>
      <c r="F949" s="372"/>
      <c r="G949" s="173" t="s">
        <v>21</v>
      </c>
      <c r="H949" s="191">
        <v>3.95</v>
      </c>
      <c r="I949" s="192">
        <v>35.79</v>
      </c>
      <c r="J949" s="192">
        <v>141.37</v>
      </c>
    </row>
    <row r="950" spans="1:10" ht="25.5">
      <c r="A950" s="174"/>
      <c r="B950" s="174"/>
      <c r="C950" s="174"/>
      <c r="D950" s="174"/>
      <c r="E950" s="174" t="s">
        <v>1512</v>
      </c>
      <c r="F950" s="175">
        <v>54.65</v>
      </c>
      <c r="G950" s="174" t="s">
        <v>1513</v>
      </c>
      <c r="H950" s="175">
        <v>0</v>
      </c>
      <c r="I950" s="174" t="s">
        <v>1514</v>
      </c>
      <c r="J950" s="175">
        <v>54.65</v>
      </c>
    </row>
    <row r="951" spans="1:10">
      <c r="A951" s="174"/>
      <c r="B951" s="174"/>
      <c r="C951" s="174"/>
      <c r="D951" s="174"/>
      <c r="E951" s="174" t="s">
        <v>1515</v>
      </c>
      <c r="F951" s="175">
        <v>56.71</v>
      </c>
      <c r="G951" s="174"/>
      <c r="H951" s="373" t="s">
        <v>1516</v>
      </c>
      <c r="I951" s="373"/>
      <c r="J951" s="175">
        <v>283.56</v>
      </c>
    </row>
    <row r="952" spans="1:10" ht="49.9" customHeight="1" thickBot="1">
      <c r="A952" s="176"/>
      <c r="B952" s="176"/>
      <c r="C952" s="176"/>
      <c r="D952" s="176"/>
      <c r="E952" s="176"/>
      <c r="F952" s="176"/>
      <c r="G952" s="176" t="s">
        <v>1517</v>
      </c>
      <c r="H952" s="193">
        <v>6.1</v>
      </c>
      <c r="I952" s="176" t="s">
        <v>1518</v>
      </c>
      <c r="J952" s="194">
        <v>1729.71</v>
      </c>
    </row>
    <row r="953" spans="1:10" ht="1.1499999999999999" customHeight="1" thickTop="1">
      <c r="A953" s="177"/>
      <c r="B953" s="177"/>
      <c r="C953" s="177"/>
      <c r="D953" s="177"/>
      <c r="E953" s="177"/>
      <c r="F953" s="177"/>
      <c r="G953" s="177"/>
      <c r="H953" s="177"/>
      <c r="I953" s="177"/>
      <c r="J953" s="177"/>
    </row>
    <row r="954" spans="1:10" ht="18" customHeight="1">
      <c r="A954" s="178" t="s">
        <v>1871</v>
      </c>
      <c r="B954" s="179" t="s">
        <v>1480</v>
      </c>
      <c r="C954" s="178" t="s">
        <v>1481</v>
      </c>
      <c r="D954" s="178" t="s">
        <v>1482</v>
      </c>
      <c r="E954" s="374" t="s">
        <v>1483</v>
      </c>
      <c r="F954" s="374"/>
      <c r="G954" s="180" t="s">
        <v>1484</v>
      </c>
      <c r="H954" s="179" t="s">
        <v>1485</v>
      </c>
      <c r="I954" s="179" t="s">
        <v>1486</v>
      </c>
      <c r="J954" s="179" t="s">
        <v>1487</v>
      </c>
    </row>
    <row r="955" spans="1:10" ht="52.15" customHeight="1">
      <c r="A955" s="181" t="s">
        <v>1488</v>
      </c>
      <c r="B955" s="182" t="s">
        <v>1872</v>
      </c>
      <c r="C955" s="181" t="s">
        <v>13</v>
      </c>
      <c r="D955" s="181" t="s">
        <v>245</v>
      </c>
      <c r="E955" s="375" t="s">
        <v>1866</v>
      </c>
      <c r="F955" s="375"/>
      <c r="G955" s="183" t="s">
        <v>1491</v>
      </c>
      <c r="H955" s="195">
        <v>1</v>
      </c>
      <c r="I955" s="196">
        <v>59.54</v>
      </c>
      <c r="J955" s="196">
        <v>59.54</v>
      </c>
    </row>
    <row r="956" spans="1:10" ht="52.15" customHeight="1">
      <c r="A956" s="168" t="s">
        <v>1492</v>
      </c>
      <c r="B956" s="169" t="s">
        <v>1873</v>
      </c>
      <c r="C956" s="168" t="s">
        <v>13</v>
      </c>
      <c r="D956" s="168" t="s">
        <v>1874</v>
      </c>
      <c r="E956" s="371" t="s">
        <v>1498</v>
      </c>
      <c r="F956" s="371"/>
      <c r="G956" s="170" t="s">
        <v>1534</v>
      </c>
      <c r="H956" s="189">
        <v>1.04E-2</v>
      </c>
      <c r="I956" s="190">
        <v>778.5</v>
      </c>
      <c r="J956" s="190">
        <v>8.09</v>
      </c>
    </row>
    <row r="957" spans="1:10" ht="24" customHeight="1">
      <c r="A957" s="168" t="s">
        <v>1492</v>
      </c>
      <c r="B957" s="169" t="s">
        <v>1628</v>
      </c>
      <c r="C957" s="168" t="s">
        <v>13</v>
      </c>
      <c r="D957" s="168" t="s">
        <v>1629</v>
      </c>
      <c r="E957" s="371" t="s">
        <v>1498</v>
      </c>
      <c r="F957" s="371"/>
      <c r="G957" s="170" t="s">
        <v>1499</v>
      </c>
      <c r="H957" s="189">
        <v>0.59</v>
      </c>
      <c r="I957" s="190">
        <v>27.26</v>
      </c>
      <c r="J957" s="190">
        <v>16.079999999999998</v>
      </c>
    </row>
    <row r="958" spans="1:10" ht="24" customHeight="1">
      <c r="A958" s="168" t="s">
        <v>1492</v>
      </c>
      <c r="B958" s="169" t="s">
        <v>1500</v>
      </c>
      <c r="C958" s="168" t="s">
        <v>13</v>
      </c>
      <c r="D958" s="168" t="s">
        <v>1501</v>
      </c>
      <c r="E958" s="371" t="s">
        <v>1498</v>
      </c>
      <c r="F958" s="371"/>
      <c r="G958" s="170" t="s">
        <v>1499</v>
      </c>
      <c r="H958" s="189">
        <v>0.29499999999999998</v>
      </c>
      <c r="I958" s="190">
        <v>21.78</v>
      </c>
      <c r="J958" s="190">
        <v>6.42</v>
      </c>
    </row>
    <row r="959" spans="1:10" ht="39" customHeight="1">
      <c r="A959" s="171" t="s">
        <v>1502</v>
      </c>
      <c r="B959" s="172" t="s">
        <v>1875</v>
      </c>
      <c r="C959" s="171" t="s">
        <v>13</v>
      </c>
      <c r="D959" s="171" t="s">
        <v>1876</v>
      </c>
      <c r="E959" s="372" t="s">
        <v>1505</v>
      </c>
      <c r="F959" s="372"/>
      <c r="G959" s="173" t="s">
        <v>29</v>
      </c>
      <c r="H959" s="191">
        <v>0.42</v>
      </c>
      <c r="I959" s="192">
        <v>2.41</v>
      </c>
      <c r="J959" s="192">
        <v>1.01</v>
      </c>
    </row>
    <row r="960" spans="1:10" ht="24" customHeight="1">
      <c r="A960" s="171" t="s">
        <v>1502</v>
      </c>
      <c r="B960" s="172" t="s">
        <v>1877</v>
      </c>
      <c r="C960" s="171" t="s">
        <v>13</v>
      </c>
      <c r="D960" s="171" t="s">
        <v>1878</v>
      </c>
      <c r="E960" s="372" t="s">
        <v>1505</v>
      </c>
      <c r="F960" s="372"/>
      <c r="G960" s="173" t="s">
        <v>1879</v>
      </c>
      <c r="H960" s="191">
        <v>5.0000000000000001E-3</v>
      </c>
      <c r="I960" s="192">
        <v>40.33</v>
      </c>
      <c r="J960" s="192">
        <v>0.2</v>
      </c>
    </row>
    <row r="961" spans="1:10" ht="39" customHeight="1">
      <c r="A961" s="171" t="s">
        <v>1502</v>
      </c>
      <c r="B961" s="172" t="s">
        <v>1880</v>
      </c>
      <c r="C961" s="171" t="s">
        <v>13</v>
      </c>
      <c r="D961" s="171" t="s">
        <v>1881</v>
      </c>
      <c r="E961" s="372" t="s">
        <v>1505</v>
      </c>
      <c r="F961" s="372"/>
      <c r="G961" s="173" t="s">
        <v>21</v>
      </c>
      <c r="H961" s="191">
        <v>13.6</v>
      </c>
      <c r="I961" s="192">
        <v>2.04</v>
      </c>
      <c r="J961" s="192">
        <v>27.74</v>
      </c>
    </row>
    <row r="962" spans="1:10" ht="25.5">
      <c r="A962" s="174"/>
      <c r="B962" s="174"/>
      <c r="C962" s="174"/>
      <c r="D962" s="174"/>
      <c r="E962" s="174" t="s">
        <v>1512</v>
      </c>
      <c r="F962" s="175">
        <v>16.32</v>
      </c>
      <c r="G962" s="174" t="s">
        <v>1513</v>
      </c>
      <c r="H962" s="175">
        <v>0</v>
      </c>
      <c r="I962" s="174" t="s">
        <v>1514</v>
      </c>
      <c r="J962" s="175">
        <v>16.32</v>
      </c>
    </row>
    <row r="963" spans="1:10">
      <c r="A963" s="174"/>
      <c r="B963" s="174"/>
      <c r="C963" s="174"/>
      <c r="D963" s="174"/>
      <c r="E963" s="174" t="s">
        <v>1515</v>
      </c>
      <c r="F963" s="175">
        <v>14.88</v>
      </c>
      <c r="G963" s="174"/>
      <c r="H963" s="373" t="s">
        <v>1516</v>
      </c>
      <c r="I963" s="373"/>
      <c r="J963" s="175">
        <v>74.42</v>
      </c>
    </row>
    <row r="964" spans="1:10" ht="49.9" customHeight="1" thickBot="1">
      <c r="A964" s="176"/>
      <c r="B964" s="176"/>
      <c r="C964" s="176"/>
      <c r="D964" s="176"/>
      <c r="E964" s="176"/>
      <c r="F964" s="176"/>
      <c r="G964" s="176" t="s">
        <v>1517</v>
      </c>
      <c r="H964" s="193">
        <v>572.77</v>
      </c>
      <c r="I964" s="176" t="s">
        <v>1518</v>
      </c>
      <c r="J964" s="194">
        <v>42625.54</v>
      </c>
    </row>
    <row r="965" spans="1:10" ht="1.1499999999999999" customHeight="1" thickTop="1">
      <c r="A965" s="177"/>
      <c r="B965" s="177"/>
      <c r="C965" s="177"/>
      <c r="D965" s="177"/>
      <c r="E965" s="177"/>
      <c r="F965" s="177"/>
      <c r="G965" s="177"/>
      <c r="H965" s="177"/>
      <c r="I965" s="177"/>
      <c r="J965" s="177"/>
    </row>
    <row r="966" spans="1:10" ht="18" customHeight="1">
      <c r="A966" s="178" t="s">
        <v>1882</v>
      </c>
      <c r="B966" s="179" t="s">
        <v>1480</v>
      </c>
      <c r="C966" s="178" t="s">
        <v>1481</v>
      </c>
      <c r="D966" s="178" t="s">
        <v>1482</v>
      </c>
      <c r="E966" s="374" t="s">
        <v>1483</v>
      </c>
      <c r="F966" s="374"/>
      <c r="G966" s="180" t="s">
        <v>1484</v>
      </c>
      <c r="H966" s="179" t="s">
        <v>1485</v>
      </c>
      <c r="I966" s="179" t="s">
        <v>1486</v>
      </c>
      <c r="J966" s="179" t="s">
        <v>1487</v>
      </c>
    </row>
    <row r="967" spans="1:10" ht="52.15" customHeight="1">
      <c r="A967" s="181" t="s">
        <v>1488</v>
      </c>
      <c r="B967" s="182" t="s">
        <v>1883</v>
      </c>
      <c r="C967" s="181" t="s">
        <v>13</v>
      </c>
      <c r="D967" s="181" t="s">
        <v>248</v>
      </c>
      <c r="E967" s="375" t="s">
        <v>1866</v>
      </c>
      <c r="F967" s="375"/>
      <c r="G967" s="183" t="s">
        <v>1491</v>
      </c>
      <c r="H967" s="195">
        <v>1</v>
      </c>
      <c r="I967" s="196">
        <v>92.06</v>
      </c>
      <c r="J967" s="196">
        <v>92.06</v>
      </c>
    </row>
    <row r="968" spans="1:10" ht="52.15" customHeight="1">
      <c r="A968" s="168" t="s">
        <v>1492</v>
      </c>
      <c r="B968" s="169" t="s">
        <v>1873</v>
      </c>
      <c r="C968" s="168" t="s">
        <v>13</v>
      </c>
      <c r="D968" s="168" t="s">
        <v>1874</v>
      </c>
      <c r="E968" s="371" t="s">
        <v>1498</v>
      </c>
      <c r="F968" s="371"/>
      <c r="G968" s="170" t="s">
        <v>1534</v>
      </c>
      <c r="H968" s="189">
        <v>9.1000000000000004E-3</v>
      </c>
      <c r="I968" s="190">
        <v>778.5</v>
      </c>
      <c r="J968" s="190">
        <v>7.08</v>
      </c>
    </row>
    <row r="969" spans="1:10" ht="24" customHeight="1">
      <c r="A969" s="168" t="s">
        <v>1492</v>
      </c>
      <c r="B969" s="169" t="s">
        <v>1628</v>
      </c>
      <c r="C969" s="168" t="s">
        <v>13</v>
      </c>
      <c r="D969" s="168" t="s">
        <v>1629</v>
      </c>
      <c r="E969" s="371" t="s">
        <v>1498</v>
      </c>
      <c r="F969" s="371"/>
      <c r="G969" s="170" t="s">
        <v>1499</v>
      </c>
      <c r="H969" s="189">
        <v>1.61</v>
      </c>
      <c r="I969" s="190">
        <v>27.26</v>
      </c>
      <c r="J969" s="190">
        <v>43.88</v>
      </c>
    </row>
    <row r="970" spans="1:10" ht="24" customHeight="1">
      <c r="A970" s="168" t="s">
        <v>1492</v>
      </c>
      <c r="B970" s="169" t="s">
        <v>1500</v>
      </c>
      <c r="C970" s="168" t="s">
        <v>13</v>
      </c>
      <c r="D970" s="168" t="s">
        <v>1501</v>
      </c>
      <c r="E970" s="371" t="s">
        <v>1498</v>
      </c>
      <c r="F970" s="371"/>
      <c r="G970" s="170" t="s">
        <v>1499</v>
      </c>
      <c r="H970" s="189">
        <v>0.80500000000000005</v>
      </c>
      <c r="I970" s="190">
        <v>21.78</v>
      </c>
      <c r="J970" s="190">
        <v>17.53</v>
      </c>
    </row>
    <row r="971" spans="1:10" ht="39" customHeight="1">
      <c r="A971" s="171" t="s">
        <v>1502</v>
      </c>
      <c r="B971" s="172" t="s">
        <v>1884</v>
      </c>
      <c r="C971" s="171" t="s">
        <v>13</v>
      </c>
      <c r="D971" s="171" t="s">
        <v>1885</v>
      </c>
      <c r="E971" s="372" t="s">
        <v>1505</v>
      </c>
      <c r="F971" s="372"/>
      <c r="G971" s="173" t="s">
        <v>21</v>
      </c>
      <c r="H971" s="191">
        <v>28.31</v>
      </c>
      <c r="I971" s="192">
        <v>0.79</v>
      </c>
      <c r="J971" s="192">
        <v>22.36</v>
      </c>
    </row>
    <row r="972" spans="1:10" ht="39" customHeight="1">
      <c r="A972" s="171" t="s">
        <v>1502</v>
      </c>
      <c r="B972" s="172" t="s">
        <v>1875</v>
      </c>
      <c r="C972" s="171" t="s">
        <v>13</v>
      </c>
      <c r="D972" s="171" t="s">
        <v>1876</v>
      </c>
      <c r="E972" s="372" t="s">
        <v>1505</v>
      </c>
      <c r="F972" s="372"/>
      <c r="G972" s="173" t="s">
        <v>29</v>
      </c>
      <c r="H972" s="191">
        <v>0.42</v>
      </c>
      <c r="I972" s="192">
        <v>2.41</v>
      </c>
      <c r="J972" s="192">
        <v>1.01</v>
      </c>
    </row>
    <row r="973" spans="1:10" ht="24" customHeight="1">
      <c r="A973" s="171" t="s">
        <v>1502</v>
      </c>
      <c r="B973" s="172" t="s">
        <v>1877</v>
      </c>
      <c r="C973" s="171" t="s">
        <v>13</v>
      </c>
      <c r="D973" s="171" t="s">
        <v>1878</v>
      </c>
      <c r="E973" s="372" t="s">
        <v>1505</v>
      </c>
      <c r="F973" s="372"/>
      <c r="G973" s="173" t="s">
        <v>1879</v>
      </c>
      <c r="H973" s="191">
        <v>5.0000000000000001E-3</v>
      </c>
      <c r="I973" s="192">
        <v>40.33</v>
      </c>
      <c r="J973" s="192">
        <v>0.2</v>
      </c>
    </row>
    <row r="974" spans="1:10" ht="25.5">
      <c r="A974" s="174"/>
      <c r="B974" s="174"/>
      <c r="C974" s="174"/>
      <c r="D974" s="174"/>
      <c r="E974" s="174" t="s">
        <v>1512</v>
      </c>
      <c r="F974" s="175">
        <v>43.1</v>
      </c>
      <c r="G974" s="174" t="s">
        <v>1513</v>
      </c>
      <c r="H974" s="175">
        <v>0</v>
      </c>
      <c r="I974" s="174" t="s">
        <v>1514</v>
      </c>
      <c r="J974" s="175">
        <v>43.1</v>
      </c>
    </row>
    <row r="975" spans="1:10">
      <c r="A975" s="174"/>
      <c r="B975" s="174"/>
      <c r="C975" s="174"/>
      <c r="D975" s="174"/>
      <c r="E975" s="174" t="s">
        <v>1515</v>
      </c>
      <c r="F975" s="175">
        <v>23.01</v>
      </c>
      <c r="G975" s="174"/>
      <c r="H975" s="373" t="s">
        <v>1516</v>
      </c>
      <c r="I975" s="373"/>
      <c r="J975" s="175">
        <v>115.07</v>
      </c>
    </row>
    <row r="976" spans="1:10" ht="49.9" customHeight="1" thickBot="1">
      <c r="A976" s="176"/>
      <c r="B976" s="176"/>
      <c r="C976" s="176"/>
      <c r="D976" s="176"/>
      <c r="E976" s="176"/>
      <c r="F976" s="176"/>
      <c r="G976" s="176" t="s">
        <v>1517</v>
      </c>
      <c r="H976" s="193">
        <v>1038</v>
      </c>
      <c r="I976" s="176" t="s">
        <v>1518</v>
      </c>
      <c r="J976" s="194">
        <v>119442.66</v>
      </c>
    </row>
    <row r="977" spans="1:10" ht="1.1499999999999999" customHeight="1" thickTop="1">
      <c r="A977" s="177"/>
      <c r="B977" s="177"/>
      <c r="C977" s="177"/>
      <c r="D977" s="177"/>
      <c r="E977" s="177"/>
      <c r="F977" s="177"/>
      <c r="G977" s="177"/>
      <c r="H977" s="177"/>
      <c r="I977" s="177"/>
      <c r="J977" s="177"/>
    </row>
    <row r="978" spans="1:10" ht="18" customHeight="1">
      <c r="A978" s="178" t="s">
        <v>1886</v>
      </c>
      <c r="B978" s="179" t="s">
        <v>1480</v>
      </c>
      <c r="C978" s="178" t="s">
        <v>1481</v>
      </c>
      <c r="D978" s="178" t="s">
        <v>1482</v>
      </c>
      <c r="E978" s="374" t="s">
        <v>1483</v>
      </c>
      <c r="F978" s="374"/>
      <c r="G978" s="180" t="s">
        <v>1484</v>
      </c>
      <c r="H978" s="179" t="s">
        <v>1485</v>
      </c>
      <c r="I978" s="179" t="s">
        <v>1486</v>
      </c>
      <c r="J978" s="179" t="s">
        <v>1487</v>
      </c>
    </row>
    <row r="979" spans="1:10" ht="52.15" customHeight="1">
      <c r="A979" s="181" t="s">
        <v>1488</v>
      </c>
      <c r="B979" s="182" t="s">
        <v>1887</v>
      </c>
      <c r="C979" s="181" t="s">
        <v>13</v>
      </c>
      <c r="D979" s="181" t="s">
        <v>251</v>
      </c>
      <c r="E979" s="375" t="s">
        <v>1866</v>
      </c>
      <c r="F979" s="375"/>
      <c r="G979" s="183" t="s">
        <v>1491</v>
      </c>
      <c r="H979" s="195">
        <v>1</v>
      </c>
      <c r="I979" s="196">
        <v>79.19</v>
      </c>
      <c r="J979" s="196">
        <v>79.19</v>
      </c>
    </row>
    <row r="980" spans="1:10" ht="52.15" customHeight="1">
      <c r="A980" s="168" t="s">
        <v>1492</v>
      </c>
      <c r="B980" s="169" t="s">
        <v>1873</v>
      </c>
      <c r="C980" s="168" t="s">
        <v>13</v>
      </c>
      <c r="D980" s="168" t="s">
        <v>1874</v>
      </c>
      <c r="E980" s="371" t="s">
        <v>1498</v>
      </c>
      <c r="F980" s="371"/>
      <c r="G980" s="170" t="s">
        <v>1534</v>
      </c>
      <c r="H980" s="189">
        <v>1.18E-2</v>
      </c>
      <c r="I980" s="190">
        <v>778.5</v>
      </c>
      <c r="J980" s="190">
        <v>9.18</v>
      </c>
    </row>
    <row r="981" spans="1:10" ht="24" customHeight="1">
      <c r="A981" s="168" t="s">
        <v>1492</v>
      </c>
      <c r="B981" s="169" t="s">
        <v>1628</v>
      </c>
      <c r="C981" s="168" t="s">
        <v>13</v>
      </c>
      <c r="D981" s="168" t="s">
        <v>1629</v>
      </c>
      <c r="E981" s="371" t="s">
        <v>1498</v>
      </c>
      <c r="F981" s="371"/>
      <c r="G981" s="170" t="s">
        <v>1499</v>
      </c>
      <c r="H981" s="189">
        <v>0.86</v>
      </c>
      <c r="I981" s="190">
        <v>27.26</v>
      </c>
      <c r="J981" s="190">
        <v>23.44</v>
      </c>
    </row>
    <row r="982" spans="1:10" ht="24" customHeight="1">
      <c r="A982" s="168" t="s">
        <v>1492</v>
      </c>
      <c r="B982" s="169" t="s">
        <v>1500</v>
      </c>
      <c r="C982" s="168" t="s">
        <v>13</v>
      </c>
      <c r="D982" s="168" t="s">
        <v>1501</v>
      </c>
      <c r="E982" s="371" t="s">
        <v>1498</v>
      </c>
      <c r="F982" s="371"/>
      <c r="G982" s="170" t="s">
        <v>1499</v>
      </c>
      <c r="H982" s="189">
        <v>0.43</v>
      </c>
      <c r="I982" s="190">
        <v>21.78</v>
      </c>
      <c r="J982" s="190">
        <v>9.36</v>
      </c>
    </row>
    <row r="983" spans="1:10" ht="39" customHeight="1">
      <c r="A983" s="171" t="s">
        <v>1502</v>
      </c>
      <c r="B983" s="172" t="s">
        <v>1888</v>
      </c>
      <c r="C983" s="171" t="s">
        <v>13</v>
      </c>
      <c r="D983" s="171" t="s">
        <v>1889</v>
      </c>
      <c r="E983" s="372" t="s">
        <v>1505</v>
      </c>
      <c r="F983" s="372"/>
      <c r="G983" s="173" t="s">
        <v>29</v>
      </c>
      <c r="H983" s="191">
        <v>0.42</v>
      </c>
      <c r="I983" s="192">
        <v>3.8</v>
      </c>
      <c r="J983" s="192">
        <v>1.59</v>
      </c>
    </row>
    <row r="984" spans="1:10" ht="24" customHeight="1">
      <c r="A984" s="171" t="s">
        <v>1502</v>
      </c>
      <c r="B984" s="172" t="s">
        <v>1877</v>
      </c>
      <c r="C984" s="171" t="s">
        <v>13</v>
      </c>
      <c r="D984" s="171" t="s">
        <v>1878</v>
      </c>
      <c r="E984" s="372" t="s">
        <v>1505</v>
      </c>
      <c r="F984" s="372"/>
      <c r="G984" s="173" t="s">
        <v>1879</v>
      </c>
      <c r="H984" s="191">
        <v>0.01</v>
      </c>
      <c r="I984" s="192">
        <v>40.33</v>
      </c>
      <c r="J984" s="192">
        <v>0.4</v>
      </c>
    </row>
    <row r="985" spans="1:10" ht="39" customHeight="1">
      <c r="A985" s="171" t="s">
        <v>1502</v>
      </c>
      <c r="B985" s="172" t="s">
        <v>1890</v>
      </c>
      <c r="C985" s="171" t="s">
        <v>13</v>
      </c>
      <c r="D985" s="171" t="s">
        <v>1891</v>
      </c>
      <c r="E985" s="372" t="s">
        <v>1505</v>
      </c>
      <c r="F985" s="372"/>
      <c r="G985" s="173" t="s">
        <v>21</v>
      </c>
      <c r="H985" s="191">
        <v>13.6</v>
      </c>
      <c r="I985" s="192">
        <v>2.59</v>
      </c>
      <c r="J985" s="192">
        <v>35.22</v>
      </c>
    </row>
    <row r="986" spans="1:10" ht="25.5">
      <c r="A986" s="174"/>
      <c r="B986" s="174"/>
      <c r="C986" s="174"/>
      <c r="D986" s="174"/>
      <c r="E986" s="174" t="s">
        <v>1512</v>
      </c>
      <c r="F986" s="175">
        <v>23.54</v>
      </c>
      <c r="G986" s="174" t="s">
        <v>1513</v>
      </c>
      <c r="H986" s="175">
        <v>0</v>
      </c>
      <c r="I986" s="174" t="s">
        <v>1514</v>
      </c>
      <c r="J986" s="175">
        <v>23.54</v>
      </c>
    </row>
    <row r="987" spans="1:10">
      <c r="A987" s="174"/>
      <c r="B987" s="174"/>
      <c r="C987" s="174"/>
      <c r="D987" s="174"/>
      <c r="E987" s="174" t="s">
        <v>1515</v>
      </c>
      <c r="F987" s="175">
        <v>19.79</v>
      </c>
      <c r="G987" s="174"/>
      <c r="H987" s="373" t="s">
        <v>1516</v>
      </c>
      <c r="I987" s="373"/>
      <c r="J987" s="175">
        <v>98.98</v>
      </c>
    </row>
    <row r="988" spans="1:10" ht="49.9" customHeight="1" thickBot="1">
      <c r="A988" s="176"/>
      <c r="B988" s="176"/>
      <c r="C988" s="176"/>
      <c r="D988" s="176"/>
      <c r="E988" s="176"/>
      <c r="F988" s="176"/>
      <c r="G988" s="176" t="s">
        <v>1517</v>
      </c>
      <c r="H988" s="193">
        <v>564.11</v>
      </c>
      <c r="I988" s="176" t="s">
        <v>1518</v>
      </c>
      <c r="J988" s="194">
        <v>55835.6</v>
      </c>
    </row>
    <row r="989" spans="1:10" ht="1.1499999999999999" customHeight="1" thickTop="1">
      <c r="A989" s="177"/>
      <c r="B989" s="177"/>
      <c r="C989" s="177"/>
      <c r="D989" s="177"/>
      <c r="E989" s="177"/>
      <c r="F989" s="177"/>
      <c r="G989" s="177"/>
      <c r="H989" s="177"/>
      <c r="I989" s="177"/>
      <c r="J989" s="177"/>
    </row>
    <row r="990" spans="1:10" ht="18" customHeight="1">
      <c r="A990" s="178" t="s">
        <v>1892</v>
      </c>
      <c r="B990" s="179" t="s">
        <v>1480</v>
      </c>
      <c r="C990" s="178" t="s">
        <v>1481</v>
      </c>
      <c r="D990" s="178" t="s">
        <v>1482</v>
      </c>
      <c r="E990" s="374" t="s">
        <v>1483</v>
      </c>
      <c r="F990" s="374"/>
      <c r="G990" s="180" t="s">
        <v>1484</v>
      </c>
      <c r="H990" s="179" t="s">
        <v>1485</v>
      </c>
      <c r="I990" s="179" t="s">
        <v>1486</v>
      </c>
      <c r="J990" s="179" t="s">
        <v>1487</v>
      </c>
    </row>
    <row r="991" spans="1:10" ht="39" customHeight="1">
      <c r="A991" s="181" t="s">
        <v>1488</v>
      </c>
      <c r="B991" s="182" t="s">
        <v>1893</v>
      </c>
      <c r="C991" s="181" t="s">
        <v>13</v>
      </c>
      <c r="D991" s="181" t="s">
        <v>254</v>
      </c>
      <c r="E991" s="375" t="s">
        <v>1866</v>
      </c>
      <c r="F991" s="375"/>
      <c r="G991" s="183" t="s">
        <v>1491</v>
      </c>
      <c r="H991" s="195">
        <v>1</v>
      </c>
      <c r="I991" s="196">
        <v>144.99</v>
      </c>
      <c r="J991" s="196">
        <v>144.99</v>
      </c>
    </row>
    <row r="992" spans="1:10" ht="52.15" customHeight="1">
      <c r="A992" s="168" t="s">
        <v>1492</v>
      </c>
      <c r="B992" s="169" t="s">
        <v>1873</v>
      </c>
      <c r="C992" s="168" t="s">
        <v>13</v>
      </c>
      <c r="D992" s="168" t="s">
        <v>1874</v>
      </c>
      <c r="E992" s="371" t="s">
        <v>1498</v>
      </c>
      <c r="F992" s="371"/>
      <c r="G992" s="170" t="s">
        <v>1534</v>
      </c>
      <c r="H992" s="189">
        <v>2.8000000000000001E-2</v>
      </c>
      <c r="I992" s="190">
        <v>778.5</v>
      </c>
      <c r="J992" s="190">
        <v>21.79</v>
      </c>
    </row>
    <row r="993" spans="1:10" ht="24" customHeight="1">
      <c r="A993" s="168" t="s">
        <v>1492</v>
      </c>
      <c r="B993" s="169" t="s">
        <v>1628</v>
      </c>
      <c r="C993" s="168" t="s">
        <v>13</v>
      </c>
      <c r="D993" s="168" t="s">
        <v>1629</v>
      </c>
      <c r="E993" s="371" t="s">
        <v>1498</v>
      </c>
      <c r="F993" s="371"/>
      <c r="G993" s="170" t="s">
        <v>1499</v>
      </c>
      <c r="H993" s="189">
        <v>1.9390000000000001</v>
      </c>
      <c r="I993" s="190">
        <v>27.26</v>
      </c>
      <c r="J993" s="190">
        <v>52.85</v>
      </c>
    </row>
    <row r="994" spans="1:10" ht="24" customHeight="1">
      <c r="A994" s="168" t="s">
        <v>1492</v>
      </c>
      <c r="B994" s="169" t="s">
        <v>1500</v>
      </c>
      <c r="C994" s="168" t="s">
        <v>13</v>
      </c>
      <c r="D994" s="168" t="s">
        <v>1501</v>
      </c>
      <c r="E994" s="371" t="s">
        <v>1498</v>
      </c>
      <c r="F994" s="371"/>
      <c r="G994" s="170" t="s">
        <v>1499</v>
      </c>
      <c r="H994" s="189">
        <v>0.97</v>
      </c>
      <c r="I994" s="190">
        <v>21.78</v>
      </c>
      <c r="J994" s="190">
        <v>21.12</v>
      </c>
    </row>
    <row r="995" spans="1:10" ht="25.9" customHeight="1">
      <c r="A995" s="171" t="s">
        <v>1502</v>
      </c>
      <c r="B995" s="172" t="s">
        <v>1894</v>
      </c>
      <c r="C995" s="171" t="s">
        <v>13</v>
      </c>
      <c r="D995" s="171" t="s">
        <v>1895</v>
      </c>
      <c r="E995" s="372" t="s">
        <v>1505</v>
      </c>
      <c r="F995" s="372"/>
      <c r="G995" s="173" t="s">
        <v>21</v>
      </c>
      <c r="H995" s="191">
        <v>73.489999999999995</v>
      </c>
      <c r="I995" s="192">
        <v>0.67</v>
      </c>
      <c r="J995" s="192">
        <v>49.23</v>
      </c>
    </row>
    <row r="996" spans="1:10" ht="25.5">
      <c r="A996" s="174"/>
      <c r="B996" s="174"/>
      <c r="C996" s="174"/>
      <c r="D996" s="174"/>
      <c r="E996" s="174" t="s">
        <v>1512</v>
      </c>
      <c r="F996" s="175">
        <v>53.21</v>
      </c>
      <c r="G996" s="174" t="s">
        <v>1513</v>
      </c>
      <c r="H996" s="175">
        <v>0</v>
      </c>
      <c r="I996" s="174" t="s">
        <v>1514</v>
      </c>
      <c r="J996" s="175">
        <v>53.21</v>
      </c>
    </row>
    <row r="997" spans="1:10">
      <c r="A997" s="174"/>
      <c r="B997" s="174"/>
      <c r="C997" s="174"/>
      <c r="D997" s="174"/>
      <c r="E997" s="174" t="s">
        <v>1515</v>
      </c>
      <c r="F997" s="175">
        <v>36.24</v>
      </c>
      <c r="G997" s="174"/>
      <c r="H997" s="373" t="s">
        <v>1516</v>
      </c>
      <c r="I997" s="373"/>
      <c r="J997" s="175">
        <v>181.23</v>
      </c>
    </row>
    <row r="998" spans="1:10" ht="49.9" customHeight="1" thickBot="1">
      <c r="A998" s="176"/>
      <c r="B998" s="176"/>
      <c r="C998" s="176"/>
      <c r="D998" s="176"/>
      <c r="E998" s="176"/>
      <c r="F998" s="176"/>
      <c r="G998" s="176" t="s">
        <v>1517</v>
      </c>
      <c r="H998" s="193">
        <v>9.7200000000000006</v>
      </c>
      <c r="I998" s="176" t="s">
        <v>1518</v>
      </c>
      <c r="J998" s="194">
        <v>1761.55</v>
      </c>
    </row>
    <row r="999" spans="1:10" ht="1.1499999999999999" customHeight="1" thickTop="1">
      <c r="A999" s="177"/>
      <c r="B999" s="177"/>
      <c r="C999" s="177"/>
      <c r="D999" s="177"/>
      <c r="E999" s="177"/>
      <c r="F999" s="177"/>
      <c r="G999" s="177"/>
      <c r="H999" s="177"/>
      <c r="I999" s="177"/>
      <c r="J999" s="177"/>
    </row>
    <row r="1000" spans="1:10" ht="18" customHeight="1">
      <c r="A1000" s="178" t="s">
        <v>1896</v>
      </c>
      <c r="B1000" s="179" t="s">
        <v>1480</v>
      </c>
      <c r="C1000" s="178" t="s">
        <v>1481</v>
      </c>
      <c r="D1000" s="178" t="s">
        <v>1482</v>
      </c>
      <c r="E1000" s="374" t="s">
        <v>1483</v>
      </c>
      <c r="F1000" s="374"/>
      <c r="G1000" s="180" t="s">
        <v>1484</v>
      </c>
      <c r="H1000" s="179" t="s">
        <v>1485</v>
      </c>
      <c r="I1000" s="179" t="s">
        <v>1486</v>
      </c>
      <c r="J1000" s="179" t="s">
        <v>1487</v>
      </c>
    </row>
    <row r="1001" spans="1:10" ht="25.9" customHeight="1">
      <c r="A1001" s="181" t="s">
        <v>1488</v>
      </c>
      <c r="B1001" s="182" t="s">
        <v>1897</v>
      </c>
      <c r="C1001" s="181" t="s">
        <v>13</v>
      </c>
      <c r="D1001" s="181" t="s">
        <v>257</v>
      </c>
      <c r="E1001" s="375" t="s">
        <v>1533</v>
      </c>
      <c r="F1001" s="375"/>
      <c r="G1001" s="183" t="s">
        <v>29</v>
      </c>
      <c r="H1001" s="195">
        <v>1</v>
      </c>
      <c r="I1001" s="196">
        <v>7.28</v>
      </c>
      <c r="J1001" s="196">
        <v>7.28</v>
      </c>
    </row>
    <row r="1002" spans="1:10" ht="52.15" customHeight="1">
      <c r="A1002" s="168" t="s">
        <v>1492</v>
      </c>
      <c r="B1002" s="169" t="s">
        <v>1794</v>
      </c>
      <c r="C1002" s="168" t="s">
        <v>13</v>
      </c>
      <c r="D1002" s="168" t="s">
        <v>1795</v>
      </c>
      <c r="E1002" s="371" t="s">
        <v>1498</v>
      </c>
      <c r="F1002" s="371"/>
      <c r="G1002" s="170" t="s">
        <v>1534</v>
      </c>
      <c r="H1002" s="189">
        <v>3.5000000000000001E-3</v>
      </c>
      <c r="I1002" s="190">
        <v>730.32</v>
      </c>
      <c r="J1002" s="190">
        <v>2.5499999999999998</v>
      </c>
    </row>
    <row r="1003" spans="1:10" ht="24" customHeight="1">
      <c r="A1003" s="168" t="s">
        <v>1492</v>
      </c>
      <c r="B1003" s="169" t="s">
        <v>1628</v>
      </c>
      <c r="C1003" s="168" t="s">
        <v>13</v>
      </c>
      <c r="D1003" s="168" t="s">
        <v>1629</v>
      </c>
      <c r="E1003" s="371" t="s">
        <v>1498</v>
      </c>
      <c r="F1003" s="371"/>
      <c r="G1003" s="170" t="s">
        <v>1499</v>
      </c>
      <c r="H1003" s="189">
        <v>0.15</v>
      </c>
      <c r="I1003" s="190">
        <v>27.26</v>
      </c>
      <c r="J1003" s="190">
        <v>4.08</v>
      </c>
    </row>
    <row r="1004" spans="1:10" ht="24" customHeight="1">
      <c r="A1004" s="168" t="s">
        <v>1492</v>
      </c>
      <c r="B1004" s="169" t="s">
        <v>1500</v>
      </c>
      <c r="C1004" s="168" t="s">
        <v>13</v>
      </c>
      <c r="D1004" s="168" t="s">
        <v>1501</v>
      </c>
      <c r="E1004" s="371" t="s">
        <v>1498</v>
      </c>
      <c r="F1004" s="371"/>
      <c r="G1004" s="170" t="s">
        <v>1499</v>
      </c>
      <c r="H1004" s="189">
        <v>0.03</v>
      </c>
      <c r="I1004" s="190">
        <v>21.78</v>
      </c>
      <c r="J1004" s="190">
        <v>0.65</v>
      </c>
    </row>
    <row r="1005" spans="1:10" ht="25.5">
      <c r="A1005" s="174"/>
      <c r="B1005" s="174"/>
      <c r="C1005" s="174"/>
      <c r="D1005" s="174"/>
      <c r="E1005" s="174" t="s">
        <v>1512</v>
      </c>
      <c r="F1005" s="175">
        <v>3.56</v>
      </c>
      <c r="G1005" s="174" t="s">
        <v>1513</v>
      </c>
      <c r="H1005" s="175">
        <v>0</v>
      </c>
      <c r="I1005" s="174" t="s">
        <v>1514</v>
      </c>
      <c r="J1005" s="175">
        <v>3.56</v>
      </c>
    </row>
    <row r="1006" spans="1:10">
      <c r="A1006" s="174"/>
      <c r="B1006" s="174"/>
      <c r="C1006" s="174"/>
      <c r="D1006" s="174"/>
      <c r="E1006" s="174" t="s">
        <v>1515</v>
      </c>
      <c r="F1006" s="175">
        <v>1.82</v>
      </c>
      <c r="G1006" s="174"/>
      <c r="H1006" s="373" t="s">
        <v>1516</v>
      </c>
      <c r="I1006" s="373"/>
      <c r="J1006" s="175">
        <v>9.1</v>
      </c>
    </row>
    <row r="1007" spans="1:10" ht="49.9" customHeight="1" thickBot="1">
      <c r="A1007" s="176"/>
      <c r="B1007" s="176"/>
      <c r="C1007" s="176"/>
      <c r="D1007" s="176"/>
      <c r="E1007" s="176"/>
      <c r="F1007" s="176"/>
      <c r="G1007" s="176" t="s">
        <v>1517</v>
      </c>
      <c r="H1007" s="193">
        <v>311.8</v>
      </c>
      <c r="I1007" s="176" t="s">
        <v>1518</v>
      </c>
      <c r="J1007" s="194">
        <v>2837.38</v>
      </c>
    </row>
    <row r="1008" spans="1:10" ht="1.1499999999999999" customHeight="1" thickTop="1">
      <c r="A1008" s="177"/>
      <c r="B1008" s="177"/>
      <c r="C1008" s="177"/>
      <c r="D1008" s="177"/>
      <c r="E1008" s="177"/>
      <c r="F1008" s="177"/>
      <c r="G1008" s="177"/>
      <c r="H1008" s="177"/>
      <c r="I1008" s="177"/>
      <c r="J1008" s="177"/>
    </row>
    <row r="1009" spans="1:10" ht="18" customHeight="1">
      <c r="A1009" s="178" t="s">
        <v>1898</v>
      </c>
      <c r="B1009" s="179" t="s">
        <v>1480</v>
      </c>
      <c r="C1009" s="178" t="s">
        <v>1481</v>
      </c>
      <c r="D1009" s="178" t="s">
        <v>1482</v>
      </c>
      <c r="E1009" s="374" t="s">
        <v>1483</v>
      </c>
      <c r="F1009" s="374"/>
      <c r="G1009" s="180" t="s">
        <v>1484</v>
      </c>
      <c r="H1009" s="179" t="s">
        <v>1485</v>
      </c>
      <c r="I1009" s="179" t="s">
        <v>1486</v>
      </c>
      <c r="J1009" s="179" t="s">
        <v>1487</v>
      </c>
    </row>
    <row r="1010" spans="1:10" ht="52.15" customHeight="1">
      <c r="A1010" s="181" t="s">
        <v>1488</v>
      </c>
      <c r="B1010" s="182" t="s">
        <v>1887</v>
      </c>
      <c r="C1010" s="181" t="s">
        <v>13</v>
      </c>
      <c r="D1010" s="181" t="s">
        <v>251</v>
      </c>
      <c r="E1010" s="375" t="s">
        <v>1866</v>
      </c>
      <c r="F1010" s="375"/>
      <c r="G1010" s="183" t="s">
        <v>1491</v>
      </c>
      <c r="H1010" s="195">
        <v>1</v>
      </c>
      <c r="I1010" s="196">
        <v>79.19</v>
      </c>
      <c r="J1010" s="196">
        <v>79.19</v>
      </c>
    </row>
    <row r="1011" spans="1:10" ht="52.15" customHeight="1">
      <c r="A1011" s="168" t="s">
        <v>1492</v>
      </c>
      <c r="B1011" s="169" t="s">
        <v>1873</v>
      </c>
      <c r="C1011" s="168" t="s">
        <v>13</v>
      </c>
      <c r="D1011" s="168" t="s">
        <v>1874</v>
      </c>
      <c r="E1011" s="371" t="s">
        <v>1498</v>
      </c>
      <c r="F1011" s="371"/>
      <c r="G1011" s="170" t="s">
        <v>1534</v>
      </c>
      <c r="H1011" s="189">
        <v>1.18E-2</v>
      </c>
      <c r="I1011" s="190">
        <v>778.5</v>
      </c>
      <c r="J1011" s="190">
        <v>9.18</v>
      </c>
    </row>
    <row r="1012" spans="1:10" ht="24" customHeight="1">
      <c r="A1012" s="168" t="s">
        <v>1492</v>
      </c>
      <c r="B1012" s="169" t="s">
        <v>1628</v>
      </c>
      <c r="C1012" s="168" t="s">
        <v>13</v>
      </c>
      <c r="D1012" s="168" t="s">
        <v>1629</v>
      </c>
      <c r="E1012" s="371" t="s">
        <v>1498</v>
      </c>
      <c r="F1012" s="371"/>
      <c r="G1012" s="170" t="s">
        <v>1499</v>
      </c>
      <c r="H1012" s="189">
        <v>0.86</v>
      </c>
      <c r="I1012" s="190">
        <v>27.26</v>
      </c>
      <c r="J1012" s="190">
        <v>23.44</v>
      </c>
    </row>
    <row r="1013" spans="1:10" ht="24" customHeight="1">
      <c r="A1013" s="168" t="s">
        <v>1492</v>
      </c>
      <c r="B1013" s="169" t="s">
        <v>1500</v>
      </c>
      <c r="C1013" s="168" t="s">
        <v>13</v>
      </c>
      <c r="D1013" s="168" t="s">
        <v>1501</v>
      </c>
      <c r="E1013" s="371" t="s">
        <v>1498</v>
      </c>
      <c r="F1013" s="371"/>
      <c r="G1013" s="170" t="s">
        <v>1499</v>
      </c>
      <c r="H1013" s="189">
        <v>0.43</v>
      </c>
      <c r="I1013" s="190">
        <v>21.78</v>
      </c>
      <c r="J1013" s="190">
        <v>9.36</v>
      </c>
    </row>
    <row r="1014" spans="1:10" ht="39" customHeight="1">
      <c r="A1014" s="171" t="s">
        <v>1502</v>
      </c>
      <c r="B1014" s="172" t="s">
        <v>1888</v>
      </c>
      <c r="C1014" s="171" t="s">
        <v>13</v>
      </c>
      <c r="D1014" s="171" t="s">
        <v>1889</v>
      </c>
      <c r="E1014" s="372" t="s">
        <v>1505</v>
      </c>
      <c r="F1014" s="372"/>
      <c r="G1014" s="173" t="s">
        <v>29</v>
      </c>
      <c r="H1014" s="191">
        <v>0.42</v>
      </c>
      <c r="I1014" s="192">
        <v>3.8</v>
      </c>
      <c r="J1014" s="192">
        <v>1.59</v>
      </c>
    </row>
    <row r="1015" spans="1:10" ht="24" customHeight="1">
      <c r="A1015" s="171" t="s">
        <v>1502</v>
      </c>
      <c r="B1015" s="172" t="s">
        <v>1877</v>
      </c>
      <c r="C1015" s="171" t="s">
        <v>13</v>
      </c>
      <c r="D1015" s="171" t="s">
        <v>1878</v>
      </c>
      <c r="E1015" s="372" t="s">
        <v>1505</v>
      </c>
      <c r="F1015" s="372"/>
      <c r="G1015" s="173" t="s">
        <v>1879</v>
      </c>
      <c r="H1015" s="191">
        <v>0.01</v>
      </c>
      <c r="I1015" s="192">
        <v>40.33</v>
      </c>
      <c r="J1015" s="192">
        <v>0.4</v>
      </c>
    </row>
    <row r="1016" spans="1:10" ht="39" customHeight="1">
      <c r="A1016" s="171" t="s">
        <v>1502</v>
      </c>
      <c r="B1016" s="172" t="s">
        <v>1890</v>
      </c>
      <c r="C1016" s="171" t="s">
        <v>13</v>
      </c>
      <c r="D1016" s="171" t="s">
        <v>1891</v>
      </c>
      <c r="E1016" s="372" t="s">
        <v>1505</v>
      </c>
      <c r="F1016" s="372"/>
      <c r="G1016" s="173" t="s">
        <v>21</v>
      </c>
      <c r="H1016" s="191">
        <v>13.6</v>
      </c>
      <c r="I1016" s="192">
        <v>2.59</v>
      </c>
      <c r="J1016" s="192">
        <v>35.22</v>
      </c>
    </row>
    <row r="1017" spans="1:10" ht="25.5">
      <c r="A1017" s="174"/>
      <c r="B1017" s="174"/>
      <c r="C1017" s="174"/>
      <c r="D1017" s="174"/>
      <c r="E1017" s="174" t="s">
        <v>1512</v>
      </c>
      <c r="F1017" s="175">
        <v>23.54</v>
      </c>
      <c r="G1017" s="174" t="s">
        <v>1513</v>
      </c>
      <c r="H1017" s="175">
        <v>0</v>
      </c>
      <c r="I1017" s="174" t="s">
        <v>1514</v>
      </c>
      <c r="J1017" s="175">
        <v>23.54</v>
      </c>
    </row>
    <row r="1018" spans="1:10">
      <c r="A1018" s="174"/>
      <c r="B1018" s="174"/>
      <c r="C1018" s="174"/>
      <c r="D1018" s="174"/>
      <c r="E1018" s="174" t="s">
        <v>1515</v>
      </c>
      <c r="F1018" s="175">
        <v>19.79</v>
      </c>
      <c r="G1018" s="174"/>
      <c r="H1018" s="373" t="s">
        <v>1516</v>
      </c>
      <c r="I1018" s="373"/>
      <c r="J1018" s="175">
        <v>98.98</v>
      </c>
    </row>
    <row r="1019" spans="1:10" ht="49.9" customHeight="1" thickBot="1">
      <c r="A1019" s="176"/>
      <c r="B1019" s="176"/>
      <c r="C1019" s="176"/>
      <c r="D1019" s="176"/>
      <c r="E1019" s="176"/>
      <c r="F1019" s="176"/>
      <c r="G1019" s="176" t="s">
        <v>1517</v>
      </c>
      <c r="H1019" s="193">
        <v>62.95</v>
      </c>
      <c r="I1019" s="176" t="s">
        <v>1518</v>
      </c>
      <c r="J1019" s="194">
        <v>6230.79</v>
      </c>
    </row>
    <row r="1020" spans="1:10" ht="1.1499999999999999" customHeight="1" thickTop="1">
      <c r="A1020" s="177"/>
      <c r="B1020" s="177"/>
      <c r="C1020" s="177"/>
      <c r="D1020" s="177"/>
      <c r="E1020" s="177"/>
      <c r="F1020" s="177"/>
      <c r="G1020" s="177"/>
      <c r="H1020" s="177"/>
      <c r="I1020" s="177"/>
      <c r="J1020" s="177"/>
    </row>
    <row r="1021" spans="1:10" ht="18" customHeight="1">
      <c r="A1021" s="178" t="s">
        <v>1899</v>
      </c>
      <c r="B1021" s="179" t="s">
        <v>1480</v>
      </c>
      <c r="C1021" s="178" t="s">
        <v>1481</v>
      </c>
      <c r="D1021" s="178" t="s">
        <v>1482</v>
      </c>
      <c r="E1021" s="374" t="s">
        <v>1483</v>
      </c>
      <c r="F1021" s="374"/>
      <c r="G1021" s="180" t="s">
        <v>1484</v>
      </c>
      <c r="H1021" s="179" t="s">
        <v>1485</v>
      </c>
      <c r="I1021" s="179" t="s">
        <v>1486</v>
      </c>
      <c r="J1021" s="179" t="s">
        <v>1487</v>
      </c>
    </row>
    <row r="1022" spans="1:10" ht="39" customHeight="1">
      <c r="A1022" s="181" t="s">
        <v>1488</v>
      </c>
      <c r="B1022" s="182" t="s">
        <v>1900</v>
      </c>
      <c r="C1022" s="181" t="s">
        <v>13</v>
      </c>
      <c r="D1022" s="181" t="s">
        <v>265</v>
      </c>
      <c r="E1022" s="375" t="s">
        <v>1866</v>
      </c>
      <c r="F1022" s="375"/>
      <c r="G1022" s="183" t="s">
        <v>1491</v>
      </c>
      <c r="H1022" s="195">
        <v>1</v>
      </c>
      <c r="I1022" s="196">
        <v>968.57</v>
      </c>
      <c r="J1022" s="196">
        <v>968.57</v>
      </c>
    </row>
    <row r="1023" spans="1:10" ht="24" customHeight="1">
      <c r="A1023" s="168" t="s">
        <v>1492</v>
      </c>
      <c r="B1023" s="169" t="s">
        <v>1901</v>
      </c>
      <c r="C1023" s="168" t="s">
        <v>13</v>
      </c>
      <c r="D1023" s="168" t="s">
        <v>1902</v>
      </c>
      <c r="E1023" s="371" t="s">
        <v>1498</v>
      </c>
      <c r="F1023" s="371"/>
      <c r="G1023" s="170" t="s">
        <v>1499</v>
      </c>
      <c r="H1023" s="189">
        <v>1.405</v>
      </c>
      <c r="I1023" s="190">
        <v>28</v>
      </c>
      <c r="J1023" s="190">
        <v>39.340000000000003</v>
      </c>
    </row>
    <row r="1024" spans="1:10" ht="24" customHeight="1">
      <c r="A1024" s="168" t="s">
        <v>1492</v>
      </c>
      <c r="B1024" s="169" t="s">
        <v>1500</v>
      </c>
      <c r="C1024" s="168" t="s">
        <v>13</v>
      </c>
      <c r="D1024" s="168" t="s">
        <v>1501</v>
      </c>
      <c r="E1024" s="371" t="s">
        <v>1498</v>
      </c>
      <c r="F1024" s="371"/>
      <c r="G1024" s="170" t="s">
        <v>1499</v>
      </c>
      <c r="H1024" s="189">
        <v>0.70199999999999996</v>
      </c>
      <c r="I1024" s="190">
        <v>21.78</v>
      </c>
      <c r="J1024" s="190">
        <v>15.28</v>
      </c>
    </row>
    <row r="1025" spans="1:10" ht="39" customHeight="1">
      <c r="A1025" s="168" t="s">
        <v>1492</v>
      </c>
      <c r="B1025" s="169" t="s">
        <v>1524</v>
      </c>
      <c r="C1025" s="168" t="s">
        <v>13</v>
      </c>
      <c r="D1025" s="168" t="s">
        <v>1525</v>
      </c>
      <c r="E1025" s="371" t="s">
        <v>1526</v>
      </c>
      <c r="F1025" s="371"/>
      <c r="G1025" s="170" t="s">
        <v>1527</v>
      </c>
      <c r="H1025" s="189">
        <v>8.8999999999999996E-2</v>
      </c>
      <c r="I1025" s="190">
        <v>29.01</v>
      </c>
      <c r="J1025" s="190">
        <v>2.58</v>
      </c>
    </row>
    <row r="1026" spans="1:10" ht="39" customHeight="1">
      <c r="A1026" s="168" t="s">
        <v>1492</v>
      </c>
      <c r="B1026" s="169" t="s">
        <v>1528</v>
      </c>
      <c r="C1026" s="168" t="s">
        <v>13</v>
      </c>
      <c r="D1026" s="168" t="s">
        <v>1529</v>
      </c>
      <c r="E1026" s="371" t="s">
        <v>1526</v>
      </c>
      <c r="F1026" s="371"/>
      <c r="G1026" s="170" t="s">
        <v>1530</v>
      </c>
      <c r="H1026" s="189">
        <v>1.3160000000000001</v>
      </c>
      <c r="I1026" s="190">
        <v>27.35</v>
      </c>
      <c r="J1026" s="190">
        <v>35.99</v>
      </c>
    </row>
    <row r="1027" spans="1:10" ht="25.9" customHeight="1">
      <c r="A1027" s="171" t="s">
        <v>1502</v>
      </c>
      <c r="B1027" s="172" t="s">
        <v>1903</v>
      </c>
      <c r="C1027" s="171" t="s">
        <v>13</v>
      </c>
      <c r="D1027" s="171" t="s">
        <v>1904</v>
      </c>
      <c r="E1027" s="372" t="s">
        <v>1505</v>
      </c>
      <c r="F1027" s="372"/>
      <c r="G1027" s="173" t="s">
        <v>86</v>
      </c>
      <c r="H1027" s="191">
        <v>0.53</v>
      </c>
      <c r="I1027" s="192">
        <v>55.01</v>
      </c>
      <c r="J1027" s="192">
        <v>29.15</v>
      </c>
    </row>
    <row r="1028" spans="1:10" ht="24" customHeight="1">
      <c r="A1028" s="171" t="s">
        <v>1502</v>
      </c>
      <c r="B1028" s="172" t="s">
        <v>1905</v>
      </c>
      <c r="C1028" s="171" t="s">
        <v>13</v>
      </c>
      <c r="D1028" s="171" t="s">
        <v>1906</v>
      </c>
      <c r="E1028" s="372" t="s">
        <v>1505</v>
      </c>
      <c r="F1028" s="372"/>
      <c r="G1028" s="173" t="s">
        <v>86</v>
      </c>
      <c r="H1028" s="191">
        <v>0.97</v>
      </c>
      <c r="I1028" s="192">
        <v>3.17</v>
      </c>
      <c r="J1028" s="192">
        <v>3.07</v>
      </c>
    </row>
    <row r="1029" spans="1:10" ht="39" customHeight="1">
      <c r="A1029" s="171" t="s">
        <v>1502</v>
      </c>
      <c r="B1029" s="172" t="s">
        <v>1907</v>
      </c>
      <c r="C1029" s="171" t="s">
        <v>13</v>
      </c>
      <c r="D1029" s="171" t="s">
        <v>1908</v>
      </c>
      <c r="E1029" s="372" t="s">
        <v>1505</v>
      </c>
      <c r="F1029" s="372"/>
      <c r="G1029" s="173" t="s">
        <v>1491</v>
      </c>
      <c r="H1029" s="191">
        <v>1.05</v>
      </c>
      <c r="I1029" s="192">
        <v>803.01</v>
      </c>
      <c r="J1029" s="192">
        <v>843.16</v>
      </c>
    </row>
    <row r="1030" spans="1:10" ht="25.5">
      <c r="A1030" s="174"/>
      <c r="B1030" s="174"/>
      <c r="C1030" s="174"/>
      <c r="D1030" s="174"/>
      <c r="E1030" s="174" t="s">
        <v>1512</v>
      </c>
      <c r="F1030" s="175">
        <v>66.83</v>
      </c>
      <c r="G1030" s="174" t="s">
        <v>1513</v>
      </c>
      <c r="H1030" s="175">
        <v>0</v>
      </c>
      <c r="I1030" s="174" t="s">
        <v>1514</v>
      </c>
      <c r="J1030" s="175">
        <v>66.83</v>
      </c>
    </row>
    <row r="1031" spans="1:10">
      <c r="A1031" s="174"/>
      <c r="B1031" s="174"/>
      <c r="C1031" s="174"/>
      <c r="D1031" s="174"/>
      <c r="E1031" s="174" t="s">
        <v>1515</v>
      </c>
      <c r="F1031" s="175">
        <v>242.14</v>
      </c>
      <c r="G1031" s="174"/>
      <c r="H1031" s="373" t="s">
        <v>1516</v>
      </c>
      <c r="I1031" s="373"/>
      <c r="J1031" s="175">
        <v>1210.71</v>
      </c>
    </row>
    <row r="1032" spans="1:10" ht="49.9" customHeight="1" thickBot="1">
      <c r="A1032" s="176"/>
      <c r="B1032" s="176"/>
      <c r="C1032" s="176"/>
      <c r="D1032" s="176"/>
      <c r="E1032" s="176"/>
      <c r="F1032" s="176"/>
      <c r="G1032" s="176" t="s">
        <v>1517</v>
      </c>
      <c r="H1032" s="193">
        <v>8.06</v>
      </c>
      <c r="I1032" s="176" t="s">
        <v>1518</v>
      </c>
      <c r="J1032" s="194">
        <v>9758.32</v>
      </c>
    </row>
    <row r="1033" spans="1:10" ht="1.1499999999999999" customHeight="1" thickTop="1">
      <c r="A1033" s="177"/>
      <c r="B1033" s="177"/>
      <c r="C1033" s="177"/>
      <c r="D1033" s="177"/>
      <c r="E1033" s="177"/>
      <c r="F1033" s="177"/>
      <c r="G1033" s="177"/>
      <c r="H1033" s="177"/>
      <c r="I1033" s="177"/>
      <c r="J1033" s="177"/>
    </row>
    <row r="1034" spans="1:10" ht="18" customHeight="1">
      <c r="A1034" s="178" t="s">
        <v>1909</v>
      </c>
      <c r="B1034" s="179" t="s">
        <v>1480</v>
      </c>
      <c r="C1034" s="178" t="s">
        <v>1481</v>
      </c>
      <c r="D1034" s="178" t="s">
        <v>1482</v>
      </c>
      <c r="E1034" s="374" t="s">
        <v>1483</v>
      </c>
      <c r="F1034" s="374"/>
      <c r="G1034" s="180" t="s">
        <v>1484</v>
      </c>
      <c r="H1034" s="179" t="s">
        <v>1485</v>
      </c>
      <c r="I1034" s="179" t="s">
        <v>1486</v>
      </c>
      <c r="J1034" s="179" t="s">
        <v>1487</v>
      </c>
    </row>
    <row r="1035" spans="1:10" ht="39" customHeight="1">
      <c r="A1035" s="181" t="s">
        <v>1488</v>
      </c>
      <c r="B1035" s="182" t="s">
        <v>1910</v>
      </c>
      <c r="C1035" s="181" t="s">
        <v>13</v>
      </c>
      <c r="D1035" s="181" t="s">
        <v>271</v>
      </c>
      <c r="E1035" s="375" t="s">
        <v>1866</v>
      </c>
      <c r="F1035" s="375"/>
      <c r="G1035" s="183" t="s">
        <v>1491</v>
      </c>
      <c r="H1035" s="195">
        <v>1</v>
      </c>
      <c r="I1035" s="196">
        <v>68.849999999999994</v>
      </c>
      <c r="J1035" s="196">
        <v>68.849999999999994</v>
      </c>
    </row>
    <row r="1036" spans="1:10" ht="25.9" customHeight="1">
      <c r="A1036" s="168" t="s">
        <v>1492</v>
      </c>
      <c r="B1036" s="169" t="s">
        <v>1819</v>
      </c>
      <c r="C1036" s="168" t="s">
        <v>13</v>
      </c>
      <c r="D1036" s="168" t="s">
        <v>1820</v>
      </c>
      <c r="E1036" s="371" t="s">
        <v>1498</v>
      </c>
      <c r="F1036" s="371"/>
      <c r="G1036" s="170" t="s">
        <v>1499</v>
      </c>
      <c r="H1036" s="189">
        <v>0.34399999999999997</v>
      </c>
      <c r="I1036" s="190">
        <v>23.71</v>
      </c>
      <c r="J1036" s="190">
        <v>8.15</v>
      </c>
    </row>
    <row r="1037" spans="1:10" ht="24" customHeight="1">
      <c r="A1037" s="168" t="s">
        <v>1492</v>
      </c>
      <c r="B1037" s="169" t="s">
        <v>1500</v>
      </c>
      <c r="C1037" s="168" t="s">
        <v>13</v>
      </c>
      <c r="D1037" s="168" t="s">
        <v>1501</v>
      </c>
      <c r="E1037" s="371" t="s">
        <v>1498</v>
      </c>
      <c r="F1037" s="371"/>
      <c r="G1037" s="170" t="s">
        <v>1499</v>
      </c>
      <c r="H1037" s="189">
        <v>0.112</v>
      </c>
      <c r="I1037" s="190">
        <v>21.78</v>
      </c>
      <c r="J1037" s="190">
        <v>2.4300000000000002</v>
      </c>
    </row>
    <row r="1038" spans="1:10" ht="25.9" customHeight="1">
      <c r="A1038" s="171" t="s">
        <v>1502</v>
      </c>
      <c r="B1038" s="172" t="s">
        <v>1911</v>
      </c>
      <c r="C1038" s="171" t="s">
        <v>13</v>
      </c>
      <c r="D1038" s="171" t="s">
        <v>1912</v>
      </c>
      <c r="E1038" s="372" t="s">
        <v>1505</v>
      </c>
      <c r="F1038" s="372"/>
      <c r="G1038" s="173" t="s">
        <v>1879</v>
      </c>
      <c r="H1038" s="191">
        <v>2.4799999999999999E-2</v>
      </c>
      <c r="I1038" s="192">
        <v>46.91</v>
      </c>
      <c r="J1038" s="192">
        <v>1.1599999999999999</v>
      </c>
    </row>
    <row r="1039" spans="1:10" ht="25.9" customHeight="1">
      <c r="A1039" s="171" t="s">
        <v>1502</v>
      </c>
      <c r="B1039" s="172" t="s">
        <v>1913</v>
      </c>
      <c r="C1039" s="171" t="s">
        <v>13</v>
      </c>
      <c r="D1039" s="171" t="s">
        <v>1914</v>
      </c>
      <c r="E1039" s="372" t="s">
        <v>1505</v>
      </c>
      <c r="F1039" s="372"/>
      <c r="G1039" s="173" t="s">
        <v>1491</v>
      </c>
      <c r="H1039" s="191">
        <v>1.0529999999999999</v>
      </c>
      <c r="I1039" s="192">
        <v>22.92</v>
      </c>
      <c r="J1039" s="192">
        <v>24.13</v>
      </c>
    </row>
    <row r="1040" spans="1:10" ht="39" customHeight="1">
      <c r="A1040" s="171" t="s">
        <v>1502</v>
      </c>
      <c r="B1040" s="172" t="s">
        <v>1915</v>
      </c>
      <c r="C1040" s="171" t="s">
        <v>13</v>
      </c>
      <c r="D1040" s="171" t="s">
        <v>1916</v>
      </c>
      <c r="E1040" s="372" t="s">
        <v>1505</v>
      </c>
      <c r="F1040" s="372"/>
      <c r="G1040" s="173" t="s">
        <v>29</v>
      </c>
      <c r="H1040" s="191">
        <v>0.76239999999999997</v>
      </c>
      <c r="I1040" s="192">
        <v>8.8000000000000007</v>
      </c>
      <c r="J1040" s="192">
        <v>6.7</v>
      </c>
    </row>
    <row r="1041" spans="1:10" ht="39" customHeight="1">
      <c r="A1041" s="171" t="s">
        <v>1502</v>
      </c>
      <c r="B1041" s="172" t="s">
        <v>1917</v>
      </c>
      <c r="C1041" s="171" t="s">
        <v>13</v>
      </c>
      <c r="D1041" s="171" t="s">
        <v>1918</v>
      </c>
      <c r="E1041" s="372" t="s">
        <v>1505</v>
      </c>
      <c r="F1041" s="372"/>
      <c r="G1041" s="173" t="s">
        <v>29</v>
      </c>
      <c r="H1041" s="191">
        <v>2.0005999999999999</v>
      </c>
      <c r="I1041" s="192">
        <v>9.99</v>
      </c>
      <c r="J1041" s="192">
        <v>19.98</v>
      </c>
    </row>
    <row r="1042" spans="1:10" ht="25.9" customHeight="1">
      <c r="A1042" s="171" t="s">
        <v>1502</v>
      </c>
      <c r="B1042" s="172" t="s">
        <v>1919</v>
      </c>
      <c r="C1042" s="171" t="s">
        <v>13</v>
      </c>
      <c r="D1042" s="171" t="s">
        <v>1920</v>
      </c>
      <c r="E1042" s="372" t="s">
        <v>1505</v>
      </c>
      <c r="F1042" s="372"/>
      <c r="G1042" s="173" t="s">
        <v>29</v>
      </c>
      <c r="H1042" s="191">
        <v>1.2513000000000001</v>
      </c>
      <c r="I1042" s="192">
        <v>0.36</v>
      </c>
      <c r="J1042" s="192">
        <v>0.45</v>
      </c>
    </row>
    <row r="1043" spans="1:10" ht="25.9" customHeight="1">
      <c r="A1043" s="171" t="s">
        <v>1502</v>
      </c>
      <c r="B1043" s="172" t="s">
        <v>1921</v>
      </c>
      <c r="C1043" s="171" t="s">
        <v>13</v>
      </c>
      <c r="D1043" s="171" t="s">
        <v>1922</v>
      </c>
      <c r="E1043" s="372" t="s">
        <v>1505</v>
      </c>
      <c r="F1043" s="372"/>
      <c r="G1043" s="173" t="s">
        <v>29</v>
      </c>
      <c r="H1043" s="191">
        <v>0.74070000000000003</v>
      </c>
      <c r="I1043" s="192">
        <v>3.17</v>
      </c>
      <c r="J1043" s="192">
        <v>2.34</v>
      </c>
    </row>
    <row r="1044" spans="1:10" ht="39" customHeight="1">
      <c r="A1044" s="171" t="s">
        <v>1502</v>
      </c>
      <c r="B1044" s="172" t="s">
        <v>1923</v>
      </c>
      <c r="C1044" s="171" t="s">
        <v>13</v>
      </c>
      <c r="D1044" s="171" t="s">
        <v>1924</v>
      </c>
      <c r="E1044" s="372" t="s">
        <v>1505</v>
      </c>
      <c r="F1044" s="372"/>
      <c r="G1044" s="173" t="s">
        <v>86</v>
      </c>
      <c r="H1044" s="191">
        <v>0.54890000000000005</v>
      </c>
      <c r="I1044" s="192">
        <v>3.97</v>
      </c>
      <c r="J1044" s="192">
        <v>2.17</v>
      </c>
    </row>
    <row r="1045" spans="1:10" ht="25.9" customHeight="1">
      <c r="A1045" s="171" t="s">
        <v>1502</v>
      </c>
      <c r="B1045" s="172" t="s">
        <v>1925</v>
      </c>
      <c r="C1045" s="171" t="s">
        <v>13</v>
      </c>
      <c r="D1045" s="171" t="s">
        <v>1926</v>
      </c>
      <c r="E1045" s="372" t="s">
        <v>1505</v>
      </c>
      <c r="F1045" s="372"/>
      <c r="G1045" s="173" t="s">
        <v>21</v>
      </c>
      <c r="H1045" s="191">
        <v>10.093400000000001</v>
      </c>
      <c r="I1045" s="192">
        <v>0.12</v>
      </c>
      <c r="J1045" s="192">
        <v>1.21</v>
      </c>
    </row>
    <row r="1046" spans="1:10" ht="39" customHeight="1">
      <c r="A1046" s="171" t="s">
        <v>1502</v>
      </c>
      <c r="B1046" s="172" t="s">
        <v>1927</v>
      </c>
      <c r="C1046" s="171" t="s">
        <v>13</v>
      </c>
      <c r="D1046" s="171" t="s">
        <v>1928</v>
      </c>
      <c r="E1046" s="372" t="s">
        <v>1505</v>
      </c>
      <c r="F1046" s="372"/>
      <c r="G1046" s="173" t="s">
        <v>21</v>
      </c>
      <c r="H1046" s="191">
        <v>0.4803</v>
      </c>
      <c r="I1046" s="192">
        <v>0.28000000000000003</v>
      </c>
      <c r="J1046" s="192">
        <v>0.13</v>
      </c>
    </row>
    <row r="1047" spans="1:10" ht="25.5">
      <c r="A1047" s="174"/>
      <c r="B1047" s="174"/>
      <c r="C1047" s="174"/>
      <c r="D1047" s="174"/>
      <c r="E1047" s="174" t="s">
        <v>1512</v>
      </c>
      <c r="F1047" s="175">
        <v>7.4</v>
      </c>
      <c r="G1047" s="174" t="s">
        <v>1513</v>
      </c>
      <c r="H1047" s="175">
        <v>0</v>
      </c>
      <c r="I1047" s="174" t="s">
        <v>1514</v>
      </c>
      <c r="J1047" s="175">
        <v>7.4</v>
      </c>
    </row>
    <row r="1048" spans="1:10">
      <c r="A1048" s="174"/>
      <c r="B1048" s="174"/>
      <c r="C1048" s="174"/>
      <c r="D1048" s="174"/>
      <c r="E1048" s="174" t="s">
        <v>1515</v>
      </c>
      <c r="F1048" s="175">
        <v>17.21</v>
      </c>
      <c r="G1048" s="174"/>
      <c r="H1048" s="373" t="s">
        <v>1516</v>
      </c>
      <c r="I1048" s="373"/>
      <c r="J1048" s="175">
        <v>86.06</v>
      </c>
    </row>
    <row r="1049" spans="1:10" ht="49.9" customHeight="1" thickBot="1">
      <c r="A1049" s="176"/>
      <c r="B1049" s="176"/>
      <c r="C1049" s="176"/>
      <c r="D1049" s="176"/>
      <c r="E1049" s="176"/>
      <c r="F1049" s="176"/>
      <c r="G1049" s="176" t="s">
        <v>1517</v>
      </c>
      <c r="H1049" s="193">
        <v>3.6</v>
      </c>
      <c r="I1049" s="176" t="s">
        <v>1518</v>
      </c>
      <c r="J1049" s="194">
        <v>309.81</v>
      </c>
    </row>
    <row r="1050" spans="1:10" ht="1.1499999999999999" customHeight="1" thickTop="1">
      <c r="A1050" s="177"/>
      <c r="B1050" s="177"/>
      <c r="C1050" s="177"/>
      <c r="D1050" s="177"/>
      <c r="E1050" s="177"/>
      <c r="F1050" s="177"/>
      <c r="G1050" s="177"/>
      <c r="H1050" s="177"/>
      <c r="I1050" s="177"/>
      <c r="J1050" s="177"/>
    </row>
    <row r="1051" spans="1:10" ht="18" customHeight="1">
      <c r="A1051" s="178" t="s">
        <v>1929</v>
      </c>
      <c r="B1051" s="179" t="s">
        <v>1480</v>
      </c>
      <c r="C1051" s="178" t="s">
        <v>1481</v>
      </c>
      <c r="D1051" s="178" t="s">
        <v>1482</v>
      </c>
      <c r="E1051" s="374" t="s">
        <v>1483</v>
      </c>
      <c r="F1051" s="374"/>
      <c r="G1051" s="180" t="s">
        <v>1484</v>
      </c>
      <c r="H1051" s="179" t="s">
        <v>1485</v>
      </c>
      <c r="I1051" s="179" t="s">
        <v>1486</v>
      </c>
      <c r="J1051" s="179" t="s">
        <v>1487</v>
      </c>
    </row>
    <row r="1052" spans="1:10" ht="25.9" customHeight="1">
      <c r="A1052" s="181" t="s">
        <v>1488</v>
      </c>
      <c r="B1052" s="182" t="s">
        <v>1930</v>
      </c>
      <c r="C1052" s="181" t="s">
        <v>13</v>
      </c>
      <c r="D1052" s="181" t="s">
        <v>301</v>
      </c>
      <c r="E1052" s="375" t="s">
        <v>1931</v>
      </c>
      <c r="F1052" s="375"/>
      <c r="G1052" s="183" t="s">
        <v>21</v>
      </c>
      <c r="H1052" s="195">
        <v>1</v>
      </c>
      <c r="I1052" s="196">
        <v>83.93</v>
      </c>
      <c r="J1052" s="196">
        <v>83.93</v>
      </c>
    </row>
    <row r="1053" spans="1:10" ht="25.9" customHeight="1">
      <c r="A1053" s="168" t="s">
        <v>1492</v>
      </c>
      <c r="B1053" s="169" t="s">
        <v>1932</v>
      </c>
      <c r="C1053" s="168" t="s">
        <v>13</v>
      </c>
      <c r="D1053" s="168" t="s">
        <v>1933</v>
      </c>
      <c r="E1053" s="371" t="s">
        <v>1498</v>
      </c>
      <c r="F1053" s="371"/>
      <c r="G1053" s="170" t="s">
        <v>1499</v>
      </c>
      <c r="H1053" s="189">
        <v>0.91400000000000003</v>
      </c>
      <c r="I1053" s="190">
        <v>25.84</v>
      </c>
      <c r="J1053" s="190">
        <v>23.61</v>
      </c>
    </row>
    <row r="1054" spans="1:10" ht="24" customHeight="1">
      <c r="A1054" s="168" t="s">
        <v>1492</v>
      </c>
      <c r="B1054" s="169" t="s">
        <v>1500</v>
      </c>
      <c r="C1054" s="168" t="s">
        <v>13</v>
      </c>
      <c r="D1054" s="168" t="s">
        <v>1501</v>
      </c>
      <c r="E1054" s="371" t="s">
        <v>1498</v>
      </c>
      <c r="F1054" s="371"/>
      <c r="G1054" s="170" t="s">
        <v>1499</v>
      </c>
      <c r="H1054" s="189">
        <v>0.45700000000000002</v>
      </c>
      <c r="I1054" s="190">
        <v>21.78</v>
      </c>
      <c r="J1054" s="190">
        <v>9.9499999999999993</v>
      </c>
    </row>
    <row r="1055" spans="1:10" ht="25.9" customHeight="1">
      <c r="A1055" s="171" t="s">
        <v>1502</v>
      </c>
      <c r="B1055" s="172" t="s">
        <v>1934</v>
      </c>
      <c r="C1055" s="171" t="s">
        <v>13</v>
      </c>
      <c r="D1055" s="171" t="s">
        <v>1935</v>
      </c>
      <c r="E1055" s="372" t="s">
        <v>1505</v>
      </c>
      <c r="F1055" s="372"/>
      <c r="G1055" s="173" t="s">
        <v>21</v>
      </c>
      <c r="H1055" s="191">
        <v>1</v>
      </c>
      <c r="I1055" s="192">
        <v>50.37</v>
      </c>
      <c r="J1055" s="192">
        <v>50.37</v>
      </c>
    </row>
    <row r="1056" spans="1:10" ht="25.5">
      <c r="A1056" s="174"/>
      <c r="B1056" s="174"/>
      <c r="C1056" s="174"/>
      <c r="D1056" s="174"/>
      <c r="E1056" s="174" t="s">
        <v>1512</v>
      </c>
      <c r="F1056" s="175">
        <v>22.9</v>
      </c>
      <c r="G1056" s="174" t="s">
        <v>1513</v>
      </c>
      <c r="H1056" s="175">
        <v>0</v>
      </c>
      <c r="I1056" s="174" t="s">
        <v>1514</v>
      </c>
      <c r="J1056" s="175">
        <v>22.9</v>
      </c>
    </row>
    <row r="1057" spans="1:10">
      <c r="A1057" s="174"/>
      <c r="B1057" s="174"/>
      <c r="C1057" s="174"/>
      <c r="D1057" s="174"/>
      <c r="E1057" s="174" t="s">
        <v>1515</v>
      </c>
      <c r="F1057" s="175">
        <v>20.98</v>
      </c>
      <c r="G1057" s="174"/>
      <c r="H1057" s="373" t="s">
        <v>1516</v>
      </c>
      <c r="I1057" s="373"/>
      <c r="J1057" s="175">
        <v>104.91</v>
      </c>
    </row>
    <row r="1058" spans="1:10" ht="49.9" customHeight="1" thickBot="1">
      <c r="A1058" s="176"/>
      <c r="B1058" s="176"/>
      <c r="C1058" s="176"/>
      <c r="D1058" s="176"/>
      <c r="E1058" s="176"/>
      <c r="F1058" s="176"/>
      <c r="G1058" s="176" t="s">
        <v>1517</v>
      </c>
      <c r="H1058" s="193">
        <v>4</v>
      </c>
      <c r="I1058" s="176" t="s">
        <v>1518</v>
      </c>
      <c r="J1058" s="194">
        <v>419.64</v>
      </c>
    </row>
    <row r="1059" spans="1:10" ht="1.1499999999999999" customHeight="1" thickTop="1">
      <c r="A1059" s="177"/>
      <c r="B1059" s="177"/>
      <c r="C1059" s="177"/>
      <c r="D1059" s="177"/>
      <c r="E1059" s="177"/>
      <c r="F1059" s="177"/>
      <c r="G1059" s="177"/>
      <c r="H1059" s="177"/>
      <c r="I1059" s="177"/>
      <c r="J1059" s="177"/>
    </row>
    <row r="1060" spans="1:10" ht="18" customHeight="1">
      <c r="A1060" s="178" t="s">
        <v>1936</v>
      </c>
      <c r="B1060" s="179" t="s">
        <v>1480</v>
      </c>
      <c r="C1060" s="178" t="s">
        <v>1481</v>
      </c>
      <c r="D1060" s="178" t="s">
        <v>1482</v>
      </c>
      <c r="E1060" s="374" t="s">
        <v>1483</v>
      </c>
      <c r="F1060" s="374"/>
      <c r="G1060" s="180" t="s">
        <v>1484</v>
      </c>
      <c r="H1060" s="179" t="s">
        <v>1485</v>
      </c>
      <c r="I1060" s="179" t="s">
        <v>1486</v>
      </c>
      <c r="J1060" s="179" t="s">
        <v>1487</v>
      </c>
    </row>
    <row r="1061" spans="1:10" ht="39" customHeight="1">
      <c r="A1061" s="181" t="s">
        <v>1488</v>
      </c>
      <c r="B1061" s="182" t="s">
        <v>1937</v>
      </c>
      <c r="C1061" s="181" t="s">
        <v>13</v>
      </c>
      <c r="D1061" s="181" t="s">
        <v>304</v>
      </c>
      <c r="E1061" s="375" t="s">
        <v>1938</v>
      </c>
      <c r="F1061" s="375"/>
      <c r="G1061" s="183" t="s">
        <v>21</v>
      </c>
      <c r="H1061" s="195">
        <v>1</v>
      </c>
      <c r="I1061" s="196">
        <v>332.97</v>
      </c>
      <c r="J1061" s="196">
        <v>332.97</v>
      </c>
    </row>
    <row r="1062" spans="1:10" ht="25.9" customHeight="1">
      <c r="A1062" s="168" t="s">
        <v>1492</v>
      </c>
      <c r="B1062" s="169" t="s">
        <v>1939</v>
      </c>
      <c r="C1062" s="168" t="s">
        <v>13</v>
      </c>
      <c r="D1062" s="168" t="s">
        <v>1940</v>
      </c>
      <c r="E1062" s="371" t="s">
        <v>1498</v>
      </c>
      <c r="F1062" s="371"/>
      <c r="G1062" s="170" t="s">
        <v>1499</v>
      </c>
      <c r="H1062" s="189">
        <v>0.94850000000000001</v>
      </c>
      <c r="I1062" s="190">
        <v>26.5</v>
      </c>
      <c r="J1062" s="190">
        <v>25.13</v>
      </c>
    </row>
    <row r="1063" spans="1:10" ht="24" customHeight="1">
      <c r="A1063" s="168" t="s">
        <v>1492</v>
      </c>
      <c r="B1063" s="169" t="s">
        <v>1500</v>
      </c>
      <c r="C1063" s="168" t="s">
        <v>13</v>
      </c>
      <c r="D1063" s="168" t="s">
        <v>1501</v>
      </c>
      <c r="E1063" s="371" t="s">
        <v>1498</v>
      </c>
      <c r="F1063" s="371"/>
      <c r="G1063" s="170" t="s">
        <v>1499</v>
      </c>
      <c r="H1063" s="189">
        <v>0.29880000000000001</v>
      </c>
      <c r="I1063" s="190">
        <v>21.78</v>
      </c>
      <c r="J1063" s="190">
        <v>6.5</v>
      </c>
    </row>
    <row r="1064" spans="1:10" ht="39" customHeight="1">
      <c r="A1064" s="171" t="s">
        <v>1502</v>
      </c>
      <c r="B1064" s="172" t="s">
        <v>1941</v>
      </c>
      <c r="C1064" s="171" t="s">
        <v>13</v>
      </c>
      <c r="D1064" s="171" t="s">
        <v>1942</v>
      </c>
      <c r="E1064" s="372" t="s">
        <v>1505</v>
      </c>
      <c r="F1064" s="372"/>
      <c r="G1064" s="173" t="s">
        <v>21</v>
      </c>
      <c r="H1064" s="191">
        <v>6</v>
      </c>
      <c r="I1064" s="192">
        <v>19.260000000000002</v>
      </c>
      <c r="J1064" s="192">
        <v>115.56</v>
      </c>
    </row>
    <row r="1065" spans="1:10" ht="25.9" customHeight="1">
      <c r="A1065" s="171" t="s">
        <v>1502</v>
      </c>
      <c r="B1065" s="172" t="s">
        <v>1943</v>
      </c>
      <c r="C1065" s="171" t="s">
        <v>13</v>
      </c>
      <c r="D1065" s="171" t="s">
        <v>1944</v>
      </c>
      <c r="E1065" s="372" t="s">
        <v>1505</v>
      </c>
      <c r="F1065" s="372"/>
      <c r="G1065" s="173" t="s">
        <v>21</v>
      </c>
      <c r="H1065" s="191">
        <v>1</v>
      </c>
      <c r="I1065" s="192">
        <v>185.78</v>
      </c>
      <c r="J1065" s="192">
        <v>185.78</v>
      </c>
    </row>
    <row r="1066" spans="1:10" ht="25.5">
      <c r="A1066" s="174"/>
      <c r="B1066" s="174"/>
      <c r="C1066" s="174"/>
      <c r="D1066" s="174"/>
      <c r="E1066" s="174" t="s">
        <v>1512</v>
      </c>
      <c r="F1066" s="175">
        <v>22.46</v>
      </c>
      <c r="G1066" s="174" t="s">
        <v>1513</v>
      </c>
      <c r="H1066" s="175">
        <v>0</v>
      </c>
      <c r="I1066" s="174" t="s">
        <v>1514</v>
      </c>
      <c r="J1066" s="175">
        <v>22.46</v>
      </c>
    </row>
    <row r="1067" spans="1:10">
      <c r="A1067" s="174"/>
      <c r="B1067" s="174"/>
      <c r="C1067" s="174"/>
      <c r="D1067" s="174"/>
      <c r="E1067" s="174" t="s">
        <v>1515</v>
      </c>
      <c r="F1067" s="175">
        <v>83.24</v>
      </c>
      <c r="G1067" s="174"/>
      <c r="H1067" s="373" t="s">
        <v>1516</v>
      </c>
      <c r="I1067" s="373"/>
      <c r="J1067" s="175">
        <v>416.21</v>
      </c>
    </row>
    <row r="1068" spans="1:10" ht="49.9" customHeight="1" thickBot="1">
      <c r="A1068" s="176"/>
      <c r="B1068" s="176"/>
      <c r="C1068" s="176"/>
      <c r="D1068" s="176"/>
      <c r="E1068" s="176"/>
      <c r="F1068" s="176"/>
      <c r="G1068" s="176" t="s">
        <v>1517</v>
      </c>
      <c r="H1068" s="193">
        <v>8</v>
      </c>
      <c r="I1068" s="176" t="s">
        <v>1518</v>
      </c>
      <c r="J1068" s="194">
        <v>3329.68</v>
      </c>
    </row>
    <row r="1069" spans="1:10" ht="1.1499999999999999" customHeight="1" thickTop="1">
      <c r="A1069" s="177"/>
      <c r="B1069" s="177"/>
      <c r="C1069" s="177"/>
      <c r="D1069" s="177"/>
      <c r="E1069" s="177"/>
      <c r="F1069" s="177"/>
      <c r="G1069" s="177"/>
      <c r="H1069" s="177"/>
      <c r="I1069" s="177"/>
      <c r="J1069" s="177"/>
    </row>
    <row r="1070" spans="1:10" ht="18" customHeight="1">
      <c r="A1070" s="178" t="s">
        <v>1945</v>
      </c>
      <c r="B1070" s="179" t="s">
        <v>1480</v>
      </c>
      <c r="C1070" s="178" t="s">
        <v>1481</v>
      </c>
      <c r="D1070" s="178" t="s">
        <v>1482</v>
      </c>
      <c r="E1070" s="374" t="s">
        <v>1483</v>
      </c>
      <c r="F1070" s="374"/>
      <c r="G1070" s="180" t="s">
        <v>1484</v>
      </c>
      <c r="H1070" s="179" t="s">
        <v>1485</v>
      </c>
      <c r="I1070" s="179" t="s">
        <v>1486</v>
      </c>
      <c r="J1070" s="179" t="s">
        <v>1487</v>
      </c>
    </row>
    <row r="1071" spans="1:10" ht="39" customHeight="1">
      <c r="A1071" s="181" t="s">
        <v>1488</v>
      </c>
      <c r="B1071" s="182" t="s">
        <v>1946</v>
      </c>
      <c r="C1071" s="181" t="s">
        <v>13</v>
      </c>
      <c r="D1071" s="181" t="s">
        <v>408</v>
      </c>
      <c r="E1071" s="375" t="s">
        <v>1947</v>
      </c>
      <c r="F1071" s="375"/>
      <c r="G1071" s="183" t="s">
        <v>29</v>
      </c>
      <c r="H1071" s="195">
        <v>1</v>
      </c>
      <c r="I1071" s="196">
        <v>182.19</v>
      </c>
      <c r="J1071" s="196">
        <v>182.19</v>
      </c>
    </row>
    <row r="1072" spans="1:10" ht="24" customHeight="1">
      <c r="A1072" s="168" t="s">
        <v>1492</v>
      </c>
      <c r="B1072" s="169" t="s">
        <v>1500</v>
      </c>
      <c r="C1072" s="168" t="s">
        <v>13</v>
      </c>
      <c r="D1072" s="168" t="s">
        <v>1501</v>
      </c>
      <c r="E1072" s="371" t="s">
        <v>1498</v>
      </c>
      <c r="F1072" s="371"/>
      <c r="G1072" s="170" t="s">
        <v>1499</v>
      </c>
      <c r="H1072" s="189">
        <v>0.63300000000000001</v>
      </c>
      <c r="I1072" s="190">
        <v>21.78</v>
      </c>
      <c r="J1072" s="190">
        <v>13.78</v>
      </c>
    </row>
    <row r="1073" spans="1:10" ht="24" customHeight="1">
      <c r="A1073" s="168" t="s">
        <v>1492</v>
      </c>
      <c r="B1073" s="169" t="s">
        <v>1948</v>
      </c>
      <c r="C1073" s="168" t="s">
        <v>13</v>
      </c>
      <c r="D1073" s="168" t="s">
        <v>1949</v>
      </c>
      <c r="E1073" s="371" t="s">
        <v>1498</v>
      </c>
      <c r="F1073" s="371"/>
      <c r="G1073" s="170" t="s">
        <v>1499</v>
      </c>
      <c r="H1073" s="189">
        <v>0.53900000000000003</v>
      </c>
      <c r="I1073" s="190">
        <v>26.67</v>
      </c>
      <c r="J1073" s="190">
        <v>14.37</v>
      </c>
    </row>
    <row r="1074" spans="1:10" ht="39" customHeight="1">
      <c r="A1074" s="168" t="s">
        <v>1492</v>
      </c>
      <c r="B1074" s="169" t="s">
        <v>1950</v>
      </c>
      <c r="C1074" s="168" t="s">
        <v>13</v>
      </c>
      <c r="D1074" s="168" t="s">
        <v>1951</v>
      </c>
      <c r="E1074" s="371" t="s">
        <v>1526</v>
      </c>
      <c r="F1074" s="371"/>
      <c r="G1074" s="170" t="s">
        <v>1527</v>
      </c>
      <c r="H1074" s="189">
        <v>1.32E-2</v>
      </c>
      <c r="I1074" s="190">
        <v>25.49</v>
      </c>
      <c r="J1074" s="190">
        <v>0.33</v>
      </c>
    </row>
    <row r="1075" spans="1:10" ht="39" customHeight="1">
      <c r="A1075" s="168" t="s">
        <v>1492</v>
      </c>
      <c r="B1075" s="169" t="s">
        <v>1952</v>
      </c>
      <c r="C1075" s="168" t="s">
        <v>13</v>
      </c>
      <c r="D1075" s="168" t="s">
        <v>1953</v>
      </c>
      <c r="E1075" s="371" t="s">
        <v>1526</v>
      </c>
      <c r="F1075" s="371"/>
      <c r="G1075" s="170" t="s">
        <v>1530</v>
      </c>
      <c r="H1075" s="189">
        <v>1.83E-2</v>
      </c>
      <c r="I1075" s="190">
        <v>24.24</v>
      </c>
      <c r="J1075" s="190">
        <v>0.44</v>
      </c>
    </row>
    <row r="1076" spans="1:10" ht="25.9" customHeight="1">
      <c r="A1076" s="171" t="s">
        <v>1502</v>
      </c>
      <c r="B1076" s="172" t="s">
        <v>1954</v>
      </c>
      <c r="C1076" s="171" t="s">
        <v>13</v>
      </c>
      <c r="D1076" s="171" t="s">
        <v>1955</v>
      </c>
      <c r="E1076" s="372" t="s">
        <v>1505</v>
      </c>
      <c r="F1076" s="372"/>
      <c r="G1076" s="173" t="s">
        <v>1956</v>
      </c>
      <c r="H1076" s="191">
        <v>0.161</v>
      </c>
      <c r="I1076" s="192">
        <v>41.63</v>
      </c>
      <c r="J1076" s="192">
        <v>6.7</v>
      </c>
    </row>
    <row r="1077" spans="1:10" ht="25.9" customHeight="1">
      <c r="A1077" s="171" t="s">
        <v>1502</v>
      </c>
      <c r="B1077" s="172" t="s">
        <v>1537</v>
      </c>
      <c r="C1077" s="171" t="s">
        <v>13</v>
      </c>
      <c r="D1077" s="171" t="s">
        <v>1538</v>
      </c>
      <c r="E1077" s="372" t="s">
        <v>1505</v>
      </c>
      <c r="F1077" s="372"/>
      <c r="G1077" s="173" t="s">
        <v>86</v>
      </c>
      <c r="H1077" s="191">
        <v>2.5000000000000001E-2</v>
      </c>
      <c r="I1077" s="192">
        <v>17.71</v>
      </c>
      <c r="J1077" s="192">
        <v>0.44</v>
      </c>
    </row>
    <row r="1078" spans="1:10" ht="25.9" customHeight="1">
      <c r="A1078" s="171" t="s">
        <v>1502</v>
      </c>
      <c r="B1078" s="172" t="s">
        <v>1957</v>
      </c>
      <c r="C1078" s="171" t="s">
        <v>13</v>
      </c>
      <c r="D1078" s="171" t="s">
        <v>1958</v>
      </c>
      <c r="E1078" s="372" t="s">
        <v>1505</v>
      </c>
      <c r="F1078" s="372"/>
      <c r="G1078" s="173" t="s">
        <v>86</v>
      </c>
      <c r="H1078" s="191">
        <v>4.8999999999999998E-3</v>
      </c>
      <c r="I1078" s="192">
        <v>60.54</v>
      </c>
      <c r="J1078" s="192">
        <v>0.28999999999999998</v>
      </c>
    </row>
    <row r="1079" spans="1:10" ht="24" customHeight="1">
      <c r="A1079" s="171" t="s">
        <v>1502</v>
      </c>
      <c r="B1079" s="172" t="s">
        <v>1959</v>
      </c>
      <c r="C1079" s="171" t="s">
        <v>13</v>
      </c>
      <c r="D1079" s="171" t="s">
        <v>1960</v>
      </c>
      <c r="E1079" s="372" t="s">
        <v>1505</v>
      </c>
      <c r="F1079" s="372"/>
      <c r="G1079" s="173" t="s">
        <v>86</v>
      </c>
      <c r="H1079" s="191">
        <v>0.18</v>
      </c>
      <c r="I1079" s="192">
        <v>306.10000000000002</v>
      </c>
      <c r="J1079" s="192">
        <v>55.09</v>
      </c>
    </row>
    <row r="1080" spans="1:10" ht="25.9" customHeight="1">
      <c r="A1080" s="171" t="s">
        <v>1502</v>
      </c>
      <c r="B1080" s="172" t="s">
        <v>1961</v>
      </c>
      <c r="C1080" s="171" t="s">
        <v>13</v>
      </c>
      <c r="D1080" s="171" t="s">
        <v>1962</v>
      </c>
      <c r="E1080" s="372" t="s">
        <v>1505</v>
      </c>
      <c r="F1080" s="372"/>
      <c r="G1080" s="173" t="s">
        <v>29</v>
      </c>
      <c r="H1080" s="191">
        <v>1.05</v>
      </c>
      <c r="I1080" s="192">
        <v>86.43</v>
      </c>
      <c r="J1080" s="192">
        <v>90.75</v>
      </c>
    </row>
    <row r="1081" spans="1:10" ht="25.5">
      <c r="A1081" s="174"/>
      <c r="B1081" s="174"/>
      <c r="C1081" s="174"/>
      <c r="D1081" s="174"/>
      <c r="E1081" s="174" t="s">
        <v>1512</v>
      </c>
      <c r="F1081" s="175">
        <v>19.559999999999999</v>
      </c>
      <c r="G1081" s="174" t="s">
        <v>1513</v>
      </c>
      <c r="H1081" s="175">
        <v>0</v>
      </c>
      <c r="I1081" s="174" t="s">
        <v>1514</v>
      </c>
      <c r="J1081" s="175">
        <v>19.559999999999999</v>
      </c>
    </row>
    <row r="1082" spans="1:10">
      <c r="A1082" s="174"/>
      <c r="B1082" s="174"/>
      <c r="C1082" s="174"/>
      <c r="D1082" s="174"/>
      <c r="E1082" s="174" t="s">
        <v>1515</v>
      </c>
      <c r="F1082" s="175">
        <v>45.54</v>
      </c>
      <c r="G1082" s="174"/>
      <c r="H1082" s="373" t="s">
        <v>1516</v>
      </c>
      <c r="I1082" s="373"/>
      <c r="J1082" s="175">
        <v>227.73</v>
      </c>
    </row>
    <row r="1083" spans="1:10" ht="49.9" customHeight="1" thickBot="1">
      <c r="A1083" s="176"/>
      <c r="B1083" s="176"/>
      <c r="C1083" s="176"/>
      <c r="D1083" s="176"/>
      <c r="E1083" s="176"/>
      <c r="F1083" s="176"/>
      <c r="G1083" s="176" t="s">
        <v>1517</v>
      </c>
      <c r="H1083" s="193">
        <v>69.150000000000006</v>
      </c>
      <c r="I1083" s="176" t="s">
        <v>1518</v>
      </c>
      <c r="J1083" s="194">
        <v>15747.52</v>
      </c>
    </row>
    <row r="1084" spans="1:10" ht="1.1499999999999999" customHeight="1" thickTop="1">
      <c r="A1084" s="177"/>
      <c r="B1084" s="177"/>
      <c r="C1084" s="177"/>
      <c r="D1084" s="177"/>
      <c r="E1084" s="177"/>
      <c r="F1084" s="177"/>
      <c r="G1084" s="177"/>
      <c r="H1084" s="177"/>
      <c r="I1084" s="177"/>
      <c r="J1084" s="177"/>
    </row>
    <row r="1085" spans="1:10" ht="18" customHeight="1">
      <c r="A1085" s="178" t="s">
        <v>1963</v>
      </c>
      <c r="B1085" s="179" t="s">
        <v>1480</v>
      </c>
      <c r="C1085" s="178" t="s">
        <v>1481</v>
      </c>
      <c r="D1085" s="178" t="s">
        <v>1482</v>
      </c>
      <c r="E1085" s="374" t="s">
        <v>1483</v>
      </c>
      <c r="F1085" s="374"/>
      <c r="G1085" s="180" t="s">
        <v>1484</v>
      </c>
      <c r="H1085" s="179" t="s">
        <v>1485</v>
      </c>
      <c r="I1085" s="179" t="s">
        <v>1486</v>
      </c>
      <c r="J1085" s="179" t="s">
        <v>1487</v>
      </c>
    </row>
    <row r="1086" spans="1:10" ht="39" customHeight="1">
      <c r="A1086" s="181" t="s">
        <v>1488</v>
      </c>
      <c r="B1086" s="182" t="s">
        <v>1964</v>
      </c>
      <c r="C1086" s="181" t="s">
        <v>13</v>
      </c>
      <c r="D1086" s="181" t="s">
        <v>434</v>
      </c>
      <c r="E1086" s="375" t="s">
        <v>1965</v>
      </c>
      <c r="F1086" s="375"/>
      <c r="G1086" s="183" t="s">
        <v>1491</v>
      </c>
      <c r="H1086" s="195">
        <v>1</v>
      </c>
      <c r="I1086" s="196">
        <v>5.32</v>
      </c>
      <c r="J1086" s="196">
        <v>5.32</v>
      </c>
    </row>
    <row r="1087" spans="1:10" ht="39" customHeight="1">
      <c r="A1087" s="168" t="s">
        <v>1492</v>
      </c>
      <c r="B1087" s="169" t="s">
        <v>1966</v>
      </c>
      <c r="C1087" s="168" t="s">
        <v>13</v>
      </c>
      <c r="D1087" s="168" t="s">
        <v>1967</v>
      </c>
      <c r="E1087" s="371" t="s">
        <v>1498</v>
      </c>
      <c r="F1087" s="371"/>
      <c r="G1087" s="170" t="s">
        <v>1534</v>
      </c>
      <c r="H1087" s="189">
        <v>3.7000000000000002E-3</v>
      </c>
      <c r="I1087" s="190">
        <v>790.59</v>
      </c>
      <c r="J1087" s="190">
        <v>2.92</v>
      </c>
    </row>
    <row r="1088" spans="1:10" ht="24" customHeight="1">
      <c r="A1088" s="168" t="s">
        <v>1492</v>
      </c>
      <c r="B1088" s="169" t="s">
        <v>1628</v>
      </c>
      <c r="C1088" s="168" t="s">
        <v>13</v>
      </c>
      <c r="D1088" s="168" t="s">
        <v>1629</v>
      </c>
      <c r="E1088" s="371" t="s">
        <v>1498</v>
      </c>
      <c r="F1088" s="371"/>
      <c r="G1088" s="170" t="s">
        <v>1499</v>
      </c>
      <c r="H1088" s="189">
        <v>6.8099999999999994E-2</v>
      </c>
      <c r="I1088" s="190">
        <v>27.26</v>
      </c>
      <c r="J1088" s="190">
        <v>1.85</v>
      </c>
    </row>
    <row r="1089" spans="1:10" ht="24" customHeight="1">
      <c r="A1089" s="168" t="s">
        <v>1492</v>
      </c>
      <c r="B1089" s="169" t="s">
        <v>1500</v>
      </c>
      <c r="C1089" s="168" t="s">
        <v>13</v>
      </c>
      <c r="D1089" s="168" t="s">
        <v>1501</v>
      </c>
      <c r="E1089" s="371" t="s">
        <v>1498</v>
      </c>
      <c r="F1089" s="371"/>
      <c r="G1089" s="170" t="s">
        <v>1499</v>
      </c>
      <c r="H1089" s="189">
        <v>2.5499999999999998E-2</v>
      </c>
      <c r="I1089" s="190">
        <v>21.78</v>
      </c>
      <c r="J1089" s="190">
        <v>0.55000000000000004</v>
      </c>
    </row>
    <row r="1090" spans="1:10" ht="25.5">
      <c r="A1090" s="174"/>
      <c r="B1090" s="174"/>
      <c r="C1090" s="174"/>
      <c r="D1090" s="174"/>
      <c r="E1090" s="174" t="s">
        <v>1512</v>
      </c>
      <c r="F1090" s="175">
        <v>2.23</v>
      </c>
      <c r="G1090" s="174" t="s">
        <v>1513</v>
      </c>
      <c r="H1090" s="175">
        <v>0</v>
      </c>
      <c r="I1090" s="174" t="s">
        <v>1514</v>
      </c>
      <c r="J1090" s="175">
        <v>2.23</v>
      </c>
    </row>
    <row r="1091" spans="1:10">
      <c r="A1091" s="174"/>
      <c r="B1091" s="174"/>
      <c r="C1091" s="174"/>
      <c r="D1091" s="174"/>
      <c r="E1091" s="174" t="s">
        <v>1515</v>
      </c>
      <c r="F1091" s="175">
        <v>1.33</v>
      </c>
      <c r="G1091" s="174"/>
      <c r="H1091" s="373" t="s">
        <v>1516</v>
      </c>
      <c r="I1091" s="373"/>
      <c r="J1091" s="175">
        <v>6.65</v>
      </c>
    </row>
    <row r="1092" spans="1:10" ht="49.9" customHeight="1" thickBot="1">
      <c r="A1092" s="176"/>
      <c r="B1092" s="176"/>
      <c r="C1092" s="176"/>
      <c r="D1092" s="176"/>
      <c r="E1092" s="176"/>
      <c r="F1092" s="176"/>
      <c r="G1092" s="176" t="s">
        <v>1517</v>
      </c>
      <c r="H1092" s="193">
        <v>2569.6</v>
      </c>
      <c r="I1092" s="176" t="s">
        <v>1518</v>
      </c>
      <c r="J1092" s="194">
        <v>17087.84</v>
      </c>
    </row>
    <row r="1093" spans="1:10" ht="1.1499999999999999" customHeight="1" thickTop="1">
      <c r="A1093" s="177"/>
      <c r="B1093" s="177"/>
      <c r="C1093" s="177"/>
      <c r="D1093" s="177"/>
      <c r="E1093" s="177"/>
      <c r="F1093" s="177"/>
      <c r="G1093" s="177"/>
      <c r="H1093" s="177"/>
      <c r="I1093" s="177"/>
      <c r="J1093" s="177"/>
    </row>
    <row r="1094" spans="1:10" ht="18" customHeight="1">
      <c r="A1094" s="178" t="s">
        <v>1968</v>
      </c>
      <c r="B1094" s="179" t="s">
        <v>1480</v>
      </c>
      <c r="C1094" s="178" t="s">
        <v>1481</v>
      </c>
      <c r="D1094" s="178" t="s">
        <v>1482</v>
      </c>
      <c r="E1094" s="374" t="s">
        <v>1483</v>
      </c>
      <c r="F1094" s="374"/>
      <c r="G1094" s="180" t="s">
        <v>1484</v>
      </c>
      <c r="H1094" s="179" t="s">
        <v>1485</v>
      </c>
      <c r="I1094" s="179" t="s">
        <v>1486</v>
      </c>
      <c r="J1094" s="179" t="s">
        <v>1487</v>
      </c>
    </row>
    <row r="1095" spans="1:10" ht="52.15" customHeight="1">
      <c r="A1095" s="181" t="s">
        <v>1488</v>
      </c>
      <c r="B1095" s="182" t="s">
        <v>1969</v>
      </c>
      <c r="C1095" s="181" t="s">
        <v>13</v>
      </c>
      <c r="D1095" s="181" t="s">
        <v>437</v>
      </c>
      <c r="E1095" s="375" t="s">
        <v>1965</v>
      </c>
      <c r="F1095" s="375"/>
      <c r="G1095" s="183" t="s">
        <v>1491</v>
      </c>
      <c r="H1095" s="195">
        <v>1</v>
      </c>
      <c r="I1095" s="196">
        <v>37.92</v>
      </c>
      <c r="J1095" s="196">
        <v>37.92</v>
      </c>
    </row>
    <row r="1096" spans="1:10" ht="52.15" customHeight="1">
      <c r="A1096" s="168" t="s">
        <v>1492</v>
      </c>
      <c r="B1096" s="169" t="s">
        <v>1873</v>
      </c>
      <c r="C1096" s="168" t="s">
        <v>13</v>
      </c>
      <c r="D1096" s="168" t="s">
        <v>1874</v>
      </c>
      <c r="E1096" s="371" t="s">
        <v>1498</v>
      </c>
      <c r="F1096" s="371"/>
      <c r="G1096" s="170" t="s">
        <v>1534</v>
      </c>
      <c r="H1096" s="189">
        <v>3.04E-2</v>
      </c>
      <c r="I1096" s="190">
        <v>778.5</v>
      </c>
      <c r="J1096" s="190">
        <v>23.66</v>
      </c>
    </row>
    <row r="1097" spans="1:10" ht="24" customHeight="1">
      <c r="A1097" s="168" t="s">
        <v>1492</v>
      </c>
      <c r="B1097" s="169" t="s">
        <v>1628</v>
      </c>
      <c r="C1097" s="168" t="s">
        <v>13</v>
      </c>
      <c r="D1097" s="168" t="s">
        <v>1629</v>
      </c>
      <c r="E1097" s="371" t="s">
        <v>1498</v>
      </c>
      <c r="F1097" s="371"/>
      <c r="G1097" s="170" t="s">
        <v>1499</v>
      </c>
      <c r="H1097" s="189">
        <v>0.374</v>
      </c>
      <c r="I1097" s="190">
        <v>27.26</v>
      </c>
      <c r="J1097" s="190">
        <v>10.19</v>
      </c>
    </row>
    <row r="1098" spans="1:10" ht="24" customHeight="1">
      <c r="A1098" s="168" t="s">
        <v>1492</v>
      </c>
      <c r="B1098" s="169" t="s">
        <v>1500</v>
      </c>
      <c r="C1098" s="168" t="s">
        <v>13</v>
      </c>
      <c r="D1098" s="168" t="s">
        <v>1501</v>
      </c>
      <c r="E1098" s="371" t="s">
        <v>1498</v>
      </c>
      <c r="F1098" s="371"/>
      <c r="G1098" s="170" t="s">
        <v>1499</v>
      </c>
      <c r="H1098" s="189">
        <v>0.187</v>
      </c>
      <c r="I1098" s="190">
        <v>21.78</v>
      </c>
      <c r="J1098" s="190">
        <v>4.07</v>
      </c>
    </row>
    <row r="1099" spans="1:10" ht="25.5">
      <c r="A1099" s="174"/>
      <c r="B1099" s="174"/>
      <c r="C1099" s="174"/>
      <c r="D1099" s="174"/>
      <c r="E1099" s="174" t="s">
        <v>1512</v>
      </c>
      <c r="F1099" s="175">
        <v>12.15</v>
      </c>
      <c r="G1099" s="174" t="s">
        <v>1513</v>
      </c>
      <c r="H1099" s="175">
        <v>0</v>
      </c>
      <c r="I1099" s="174" t="s">
        <v>1514</v>
      </c>
      <c r="J1099" s="175">
        <v>12.15</v>
      </c>
    </row>
    <row r="1100" spans="1:10">
      <c r="A1100" s="174"/>
      <c r="B1100" s="174"/>
      <c r="C1100" s="174"/>
      <c r="D1100" s="174"/>
      <c r="E1100" s="174" t="s">
        <v>1515</v>
      </c>
      <c r="F1100" s="175">
        <v>9.48</v>
      </c>
      <c r="G1100" s="174"/>
      <c r="H1100" s="373" t="s">
        <v>1516</v>
      </c>
      <c r="I1100" s="373"/>
      <c r="J1100" s="175">
        <v>47.4</v>
      </c>
    </row>
    <row r="1101" spans="1:10" ht="49.9" customHeight="1" thickBot="1">
      <c r="A1101" s="176"/>
      <c r="B1101" s="176"/>
      <c r="C1101" s="176"/>
      <c r="D1101" s="176"/>
      <c r="E1101" s="176"/>
      <c r="F1101" s="176"/>
      <c r="G1101" s="176" t="s">
        <v>1517</v>
      </c>
      <c r="H1101" s="193">
        <v>1589.78</v>
      </c>
      <c r="I1101" s="176" t="s">
        <v>1518</v>
      </c>
      <c r="J1101" s="194">
        <v>75355.570000000007</v>
      </c>
    </row>
    <row r="1102" spans="1:10" ht="1.1499999999999999" customHeight="1" thickTop="1">
      <c r="A1102" s="177"/>
      <c r="B1102" s="177"/>
      <c r="C1102" s="177"/>
      <c r="D1102" s="177"/>
      <c r="E1102" s="177"/>
      <c r="F1102" s="177"/>
      <c r="G1102" s="177"/>
      <c r="H1102" s="177"/>
      <c r="I1102" s="177"/>
      <c r="J1102" s="177"/>
    </row>
    <row r="1103" spans="1:10" ht="18" customHeight="1">
      <c r="A1103" s="178" t="s">
        <v>1970</v>
      </c>
      <c r="B1103" s="179" t="s">
        <v>1480</v>
      </c>
      <c r="C1103" s="178" t="s">
        <v>1481</v>
      </c>
      <c r="D1103" s="178" t="s">
        <v>1482</v>
      </c>
      <c r="E1103" s="374" t="s">
        <v>1483</v>
      </c>
      <c r="F1103" s="374"/>
      <c r="G1103" s="180" t="s">
        <v>1484</v>
      </c>
      <c r="H1103" s="179" t="s">
        <v>1485</v>
      </c>
      <c r="I1103" s="179" t="s">
        <v>1486</v>
      </c>
      <c r="J1103" s="179" t="s">
        <v>1487</v>
      </c>
    </row>
    <row r="1104" spans="1:10" ht="52.15" customHeight="1">
      <c r="A1104" s="181" t="s">
        <v>1488</v>
      </c>
      <c r="B1104" s="182" t="s">
        <v>1971</v>
      </c>
      <c r="C1104" s="181" t="s">
        <v>13</v>
      </c>
      <c r="D1104" s="181" t="s">
        <v>440</v>
      </c>
      <c r="E1104" s="375" t="s">
        <v>1965</v>
      </c>
      <c r="F1104" s="375"/>
      <c r="G1104" s="183" t="s">
        <v>1491</v>
      </c>
      <c r="H1104" s="195">
        <v>1</v>
      </c>
      <c r="I1104" s="196">
        <v>45.63</v>
      </c>
      <c r="J1104" s="196">
        <v>45.63</v>
      </c>
    </row>
    <row r="1105" spans="1:10" ht="52.15" customHeight="1">
      <c r="A1105" s="168" t="s">
        <v>1492</v>
      </c>
      <c r="B1105" s="169" t="s">
        <v>1873</v>
      </c>
      <c r="C1105" s="168" t="s">
        <v>13</v>
      </c>
      <c r="D1105" s="168" t="s">
        <v>1874</v>
      </c>
      <c r="E1105" s="371" t="s">
        <v>1498</v>
      </c>
      <c r="F1105" s="371"/>
      <c r="G1105" s="170" t="s">
        <v>1534</v>
      </c>
      <c r="H1105" s="189">
        <v>2.93E-2</v>
      </c>
      <c r="I1105" s="190">
        <v>778.5</v>
      </c>
      <c r="J1105" s="190">
        <v>22.81</v>
      </c>
    </row>
    <row r="1106" spans="1:10" ht="24" customHeight="1">
      <c r="A1106" s="168" t="s">
        <v>1492</v>
      </c>
      <c r="B1106" s="169" t="s">
        <v>1628</v>
      </c>
      <c r="C1106" s="168" t="s">
        <v>13</v>
      </c>
      <c r="D1106" s="168" t="s">
        <v>1629</v>
      </c>
      <c r="E1106" s="371" t="s">
        <v>1498</v>
      </c>
      <c r="F1106" s="371"/>
      <c r="G1106" s="170" t="s">
        <v>1499</v>
      </c>
      <c r="H1106" s="189">
        <v>0.40899999999999997</v>
      </c>
      <c r="I1106" s="190">
        <v>27.26</v>
      </c>
      <c r="J1106" s="190">
        <v>11.14</v>
      </c>
    </row>
    <row r="1107" spans="1:10" ht="24" customHeight="1">
      <c r="A1107" s="168" t="s">
        <v>1492</v>
      </c>
      <c r="B1107" s="169" t="s">
        <v>1500</v>
      </c>
      <c r="C1107" s="168" t="s">
        <v>13</v>
      </c>
      <c r="D1107" s="168" t="s">
        <v>1501</v>
      </c>
      <c r="E1107" s="371" t="s">
        <v>1498</v>
      </c>
      <c r="F1107" s="371"/>
      <c r="G1107" s="170" t="s">
        <v>1499</v>
      </c>
      <c r="H1107" s="189">
        <v>0.40899999999999997</v>
      </c>
      <c r="I1107" s="190">
        <v>21.78</v>
      </c>
      <c r="J1107" s="190">
        <v>8.9</v>
      </c>
    </row>
    <row r="1108" spans="1:10" ht="25.9" customHeight="1">
      <c r="A1108" s="171" t="s">
        <v>1502</v>
      </c>
      <c r="B1108" s="172" t="s">
        <v>1972</v>
      </c>
      <c r="C1108" s="171" t="s">
        <v>13</v>
      </c>
      <c r="D1108" s="171" t="s">
        <v>1973</v>
      </c>
      <c r="E1108" s="372" t="s">
        <v>1505</v>
      </c>
      <c r="F1108" s="372"/>
      <c r="G1108" s="173" t="s">
        <v>1491</v>
      </c>
      <c r="H1108" s="191">
        <v>0.15809999999999999</v>
      </c>
      <c r="I1108" s="192">
        <v>17.600000000000001</v>
      </c>
      <c r="J1108" s="192">
        <v>2.78</v>
      </c>
    </row>
    <row r="1109" spans="1:10" ht="25.5">
      <c r="A1109" s="174"/>
      <c r="B1109" s="174"/>
      <c r="C1109" s="174"/>
      <c r="D1109" s="174"/>
      <c r="E1109" s="174" t="s">
        <v>1512</v>
      </c>
      <c r="F1109" s="175">
        <v>15.86</v>
      </c>
      <c r="G1109" s="174" t="s">
        <v>1513</v>
      </c>
      <c r="H1109" s="175">
        <v>0</v>
      </c>
      <c r="I1109" s="174" t="s">
        <v>1514</v>
      </c>
      <c r="J1109" s="175">
        <v>15.86</v>
      </c>
    </row>
    <row r="1110" spans="1:10">
      <c r="A1110" s="174"/>
      <c r="B1110" s="174"/>
      <c r="C1110" s="174"/>
      <c r="D1110" s="174"/>
      <c r="E1110" s="174" t="s">
        <v>1515</v>
      </c>
      <c r="F1110" s="175">
        <v>11.4</v>
      </c>
      <c r="G1110" s="174"/>
      <c r="H1110" s="373" t="s">
        <v>1516</v>
      </c>
      <c r="I1110" s="373"/>
      <c r="J1110" s="175">
        <v>57.03</v>
      </c>
    </row>
    <row r="1111" spans="1:10" ht="49.9" customHeight="1" thickBot="1">
      <c r="A1111" s="176"/>
      <c r="B1111" s="176"/>
      <c r="C1111" s="176"/>
      <c r="D1111" s="176"/>
      <c r="E1111" s="176"/>
      <c r="F1111" s="176"/>
      <c r="G1111" s="176" t="s">
        <v>1517</v>
      </c>
      <c r="H1111" s="193">
        <v>979.82</v>
      </c>
      <c r="I1111" s="176" t="s">
        <v>1518</v>
      </c>
      <c r="J1111" s="194">
        <v>55879.13</v>
      </c>
    </row>
    <row r="1112" spans="1:10" ht="1.1499999999999999" customHeight="1" thickTop="1">
      <c r="A1112" s="177"/>
      <c r="B1112" s="177"/>
      <c r="C1112" s="177"/>
      <c r="D1112" s="177"/>
      <c r="E1112" s="177"/>
      <c r="F1112" s="177"/>
      <c r="G1112" s="177"/>
      <c r="H1112" s="177"/>
      <c r="I1112" s="177"/>
      <c r="J1112" s="177"/>
    </row>
    <row r="1113" spans="1:10" ht="18" customHeight="1">
      <c r="A1113" s="178" t="s">
        <v>1974</v>
      </c>
      <c r="B1113" s="179" t="s">
        <v>1480</v>
      </c>
      <c r="C1113" s="178" t="s">
        <v>1481</v>
      </c>
      <c r="D1113" s="178" t="s">
        <v>1482</v>
      </c>
      <c r="E1113" s="374" t="s">
        <v>1483</v>
      </c>
      <c r="F1113" s="374"/>
      <c r="G1113" s="180" t="s">
        <v>1484</v>
      </c>
      <c r="H1113" s="179" t="s">
        <v>1485</v>
      </c>
      <c r="I1113" s="179" t="s">
        <v>1486</v>
      </c>
      <c r="J1113" s="179" t="s">
        <v>1487</v>
      </c>
    </row>
    <row r="1114" spans="1:10" ht="52.15" customHeight="1">
      <c r="A1114" s="181" t="s">
        <v>1488</v>
      </c>
      <c r="B1114" s="182" t="s">
        <v>1975</v>
      </c>
      <c r="C1114" s="181" t="s">
        <v>13</v>
      </c>
      <c r="D1114" s="181" t="s">
        <v>443</v>
      </c>
      <c r="E1114" s="375" t="s">
        <v>1965</v>
      </c>
      <c r="F1114" s="375"/>
      <c r="G1114" s="183" t="s">
        <v>1491</v>
      </c>
      <c r="H1114" s="195">
        <v>1</v>
      </c>
      <c r="I1114" s="196">
        <v>26.9</v>
      </c>
      <c r="J1114" s="196">
        <v>26.9</v>
      </c>
    </row>
    <row r="1115" spans="1:10" ht="39" customHeight="1">
      <c r="A1115" s="168" t="s">
        <v>1492</v>
      </c>
      <c r="B1115" s="169" t="s">
        <v>1976</v>
      </c>
      <c r="C1115" s="168" t="s">
        <v>13</v>
      </c>
      <c r="D1115" s="168" t="s">
        <v>1977</v>
      </c>
      <c r="E1115" s="371" t="s">
        <v>1498</v>
      </c>
      <c r="F1115" s="371"/>
      <c r="G1115" s="170" t="s">
        <v>1534</v>
      </c>
      <c r="H1115" s="189">
        <v>1.04E-2</v>
      </c>
      <c r="I1115" s="190">
        <v>1960.48</v>
      </c>
      <c r="J1115" s="190">
        <v>20.38</v>
      </c>
    </row>
    <row r="1116" spans="1:10" ht="24" customHeight="1">
      <c r="A1116" s="168" t="s">
        <v>1492</v>
      </c>
      <c r="B1116" s="169" t="s">
        <v>1628</v>
      </c>
      <c r="C1116" s="168" t="s">
        <v>13</v>
      </c>
      <c r="D1116" s="168" t="s">
        <v>1629</v>
      </c>
      <c r="E1116" s="371" t="s">
        <v>1498</v>
      </c>
      <c r="F1116" s="371"/>
      <c r="G1116" s="170" t="s">
        <v>1499</v>
      </c>
      <c r="H1116" s="189">
        <v>0.21759999999999999</v>
      </c>
      <c r="I1116" s="190">
        <v>27.26</v>
      </c>
      <c r="J1116" s="190">
        <v>5.93</v>
      </c>
    </row>
    <row r="1117" spans="1:10" ht="24" customHeight="1">
      <c r="A1117" s="168" t="s">
        <v>1492</v>
      </c>
      <c r="B1117" s="169" t="s">
        <v>1500</v>
      </c>
      <c r="C1117" s="168" t="s">
        <v>13</v>
      </c>
      <c r="D1117" s="168" t="s">
        <v>1501</v>
      </c>
      <c r="E1117" s="371" t="s">
        <v>1498</v>
      </c>
      <c r="F1117" s="371"/>
      <c r="G1117" s="170" t="s">
        <v>1499</v>
      </c>
      <c r="H1117" s="189">
        <v>2.7199999999999998E-2</v>
      </c>
      <c r="I1117" s="190">
        <v>21.78</v>
      </c>
      <c r="J1117" s="190">
        <v>0.59</v>
      </c>
    </row>
    <row r="1118" spans="1:10" ht="25.5">
      <c r="A1118" s="174"/>
      <c r="B1118" s="174"/>
      <c r="C1118" s="174"/>
      <c r="D1118" s="174"/>
      <c r="E1118" s="174" t="s">
        <v>1512</v>
      </c>
      <c r="F1118" s="175">
        <v>5.33</v>
      </c>
      <c r="G1118" s="174" t="s">
        <v>1513</v>
      </c>
      <c r="H1118" s="175">
        <v>0</v>
      </c>
      <c r="I1118" s="174" t="s">
        <v>1514</v>
      </c>
      <c r="J1118" s="175">
        <v>5.33</v>
      </c>
    </row>
    <row r="1119" spans="1:10">
      <c r="A1119" s="174"/>
      <c r="B1119" s="174"/>
      <c r="C1119" s="174"/>
      <c r="D1119" s="174"/>
      <c r="E1119" s="174" t="s">
        <v>1515</v>
      </c>
      <c r="F1119" s="175">
        <v>6.72</v>
      </c>
      <c r="G1119" s="174"/>
      <c r="H1119" s="373" t="s">
        <v>1516</v>
      </c>
      <c r="I1119" s="373"/>
      <c r="J1119" s="175">
        <v>33.619999999999997</v>
      </c>
    </row>
    <row r="1120" spans="1:10" ht="49.9" customHeight="1" thickBot="1">
      <c r="A1120" s="176"/>
      <c r="B1120" s="176"/>
      <c r="C1120" s="176"/>
      <c r="D1120" s="176"/>
      <c r="E1120" s="176"/>
      <c r="F1120" s="176"/>
      <c r="G1120" s="176" t="s">
        <v>1517</v>
      </c>
      <c r="H1120" s="193">
        <v>1024.77</v>
      </c>
      <c r="I1120" s="176" t="s">
        <v>1518</v>
      </c>
      <c r="J1120" s="194">
        <v>34452.76</v>
      </c>
    </row>
    <row r="1121" spans="1:10" ht="1.1499999999999999" customHeight="1" thickTop="1">
      <c r="A1121" s="177"/>
      <c r="B1121" s="177"/>
      <c r="C1121" s="177"/>
      <c r="D1121" s="177"/>
      <c r="E1121" s="177"/>
      <c r="F1121" s="177"/>
      <c r="G1121" s="177"/>
      <c r="H1121" s="177"/>
      <c r="I1121" s="177"/>
      <c r="J1121" s="177"/>
    </row>
    <row r="1122" spans="1:10" ht="18" customHeight="1">
      <c r="A1122" s="178" t="s">
        <v>1978</v>
      </c>
      <c r="B1122" s="179" t="s">
        <v>1480</v>
      </c>
      <c r="C1122" s="178" t="s">
        <v>1481</v>
      </c>
      <c r="D1122" s="178" t="s">
        <v>1482</v>
      </c>
      <c r="E1122" s="374" t="s">
        <v>1483</v>
      </c>
      <c r="F1122" s="374"/>
      <c r="G1122" s="180" t="s">
        <v>1484</v>
      </c>
      <c r="H1122" s="179" t="s">
        <v>1485</v>
      </c>
      <c r="I1122" s="179" t="s">
        <v>1486</v>
      </c>
      <c r="J1122" s="179" t="s">
        <v>1487</v>
      </c>
    </row>
    <row r="1123" spans="1:10" ht="52.15" customHeight="1">
      <c r="A1123" s="181" t="s">
        <v>1488</v>
      </c>
      <c r="B1123" s="182" t="s">
        <v>1979</v>
      </c>
      <c r="C1123" s="181" t="s">
        <v>13</v>
      </c>
      <c r="D1123" s="181" t="s">
        <v>446</v>
      </c>
      <c r="E1123" s="375" t="s">
        <v>1965</v>
      </c>
      <c r="F1123" s="375"/>
      <c r="G1123" s="183" t="s">
        <v>1491</v>
      </c>
      <c r="H1123" s="195">
        <v>1</v>
      </c>
      <c r="I1123" s="196">
        <v>75.06</v>
      </c>
      <c r="J1123" s="196">
        <v>75.06</v>
      </c>
    </row>
    <row r="1124" spans="1:10" ht="25.9" customHeight="1">
      <c r="A1124" s="168" t="s">
        <v>1492</v>
      </c>
      <c r="B1124" s="169" t="s">
        <v>1980</v>
      </c>
      <c r="C1124" s="168" t="s">
        <v>13</v>
      </c>
      <c r="D1124" s="168" t="s">
        <v>1981</v>
      </c>
      <c r="E1124" s="371" t="s">
        <v>1498</v>
      </c>
      <c r="F1124" s="371"/>
      <c r="G1124" s="170" t="s">
        <v>1499</v>
      </c>
      <c r="H1124" s="189">
        <v>0.69699999999999995</v>
      </c>
      <c r="I1124" s="190">
        <v>27.12</v>
      </c>
      <c r="J1124" s="190">
        <v>18.899999999999999</v>
      </c>
    </row>
    <row r="1125" spans="1:10" ht="24" customHeight="1">
      <c r="A1125" s="168" t="s">
        <v>1492</v>
      </c>
      <c r="B1125" s="169" t="s">
        <v>1500</v>
      </c>
      <c r="C1125" s="168" t="s">
        <v>13</v>
      </c>
      <c r="D1125" s="168" t="s">
        <v>1501</v>
      </c>
      <c r="E1125" s="371" t="s">
        <v>1498</v>
      </c>
      <c r="F1125" s="371"/>
      <c r="G1125" s="170" t="s">
        <v>1499</v>
      </c>
      <c r="H1125" s="189">
        <v>0.31380000000000002</v>
      </c>
      <c r="I1125" s="190">
        <v>21.78</v>
      </c>
      <c r="J1125" s="190">
        <v>6.83</v>
      </c>
    </row>
    <row r="1126" spans="1:10" ht="25.9" customHeight="1">
      <c r="A1126" s="171" t="s">
        <v>1502</v>
      </c>
      <c r="B1126" s="172" t="s">
        <v>1982</v>
      </c>
      <c r="C1126" s="171" t="s">
        <v>13</v>
      </c>
      <c r="D1126" s="171" t="s">
        <v>1983</v>
      </c>
      <c r="E1126" s="372" t="s">
        <v>1505</v>
      </c>
      <c r="F1126" s="372"/>
      <c r="G1126" s="173" t="s">
        <v>1491</v>
      </c>
      <c r="H1126" s="191">
        <v>1.0798000000000001</v>
      </c>
      <c r="I1126" s="192">
        <v>38.9</v>
      </c>
      <c r="J1126" s="192">
        <v>42</v>
      </c>
    </row>
    <row r="1127" spans="1:10" ht="24" customHeight="1">
      <c r="A1127" s="171" t="s">
        <v>1502</v>
      </c>
      <c r="B1127" s="172" t="s">
        <v>1984</v>
      </c>
      <c r="C1127" s="171" t="s">
        <v>13</v>
      </c>
      <c r="D1127" s="171" t="s">
        <v>1985</v>
      </c>
      <c r="E1127" s="372" t="s">
        <v>1505</v>
      </c>
      <c r="F1127" s="372"/>
      <c r="G1127" s="173" t="s">
        <v>86</v>
      </c>
      <c r="H1127" s="191">
        <v>6.85</v>
      </c>
      <c r="I1127" s="192">
        <v>0.9</v>
      </c>
      <c r="J1127" s="192">
        <v>6.16</v>
      </c>
    </row>
    <row r="1128" spans="1:10" ht="24" customHeight="1">
      <c r="A1128" s="171" t="s">
        <v>1502</v>
      </c>
      <c r="B1128" s="172" t="s">
        <v>1986</v>
      </c>
      <c r="C1128" s="171" t="s">
        <v>13</v>
      </c>
      <c r="D1128" s="171" t="s">
        <v>1987</v>
      </c>
      <c r="E1128" s="372" t="s">
        <v>1505</v>
      </c>
      <c r="F1128" s="372"/>
      <c r="G1128" s="173" t="s">
        <v>86</v>
      </c>
      <c r="H1128" s="191">
        <v>0.222</v>
      </c>
      <c r="I1128" s="192">
        <v>5.28</v>
      </c>
      <c r="J1128" s="192">
        <v>1.17</v>
      </c>
    </row>
    <row r="1129" spans="1:10" ht="25.5">
      <c r="A1129" s="174"/>
      <c r="B1129" s="174"/>
      <c r="C1129" s="174"/>
      <c r="D1129" s="174"/>
      <c r="E1129" s="174" t="s">
        <v>1512</v>
      </c>
      <c r="F1129" s="175">
        <v>17.77</v>
      </c>
      <c r="G1129" s="174" t="s">
        <v>1513</v>
      </c>
      <c r="H1129" s="175">
        <v>0</v>
      </c>
      <c r="I1129" s="174" t="s">
        <v>1514</v>
      </c>
      <c r="J1129" s="175">
        <v>17.77</v>
      </c>
    </row>
    <row r="1130" spans="1:10">
      <c r="A1130" s="174"/>
      <c r="B1130" s="174"/>
      <c r="C1130" s="174"/>
      <c r="D1130" s="174"/>
      <c r="E1130" s="174" t="s">
        <v>1515</v>
      </c>
      <c r="F1130" s="175">
        <v>18.760000000000002</v>
      </c>
      <c r="G1130" s="174"/>
      <c r="H1130" s="373" t="s">
        <v>1516</v>
      </c>
      <c r="I1130" s="373"/>
      <c r="J1130" s="175">
        <v>93.82</v>
      </c>
    </row>
    <row r="1131" spans="1:10" ht="49.9" customHeight="1" thickBot="1">
      <c r="A1131" s="176"/>
      <c r="B1131" s="176"/>
      <c r="C1131" s="176"/>
      <c r="D1131" s="176"/>
      <c r="E1131" s="176"/>
      <c r="F1131" s="176"/>
      <c r="G1131" s="176" t="s">
        <v>1517</v>
      </c>
      <c r="H1131" s="193">
        <v>456.39</v>
      </c>
      <c r="I1131" s="176" t="s">
        <v>1518</v>
      </c>
      <c r="J1131" s="194">
        <v>42818.5</v>
      </c>
    </row>
    <row r="1132" spans="1:10" ht="1.1499999999999999" customHeight="1" thickTop="1">
      <c r="A1132" s="177"/>
      <c r="B1132" s="177"/>
      <c r="C1132" s="177"/>
      <c r="D1132" s="177"/>
      <c r="E1132" s="177"/>
      <c r="F1132" s="177"/>
      <c r="G1132" s="177"/>
      <c r="H1132" s="177"/>
      <c r="I1132" s="177"/>
      <c r="J1132" s="177"/>
    </row>
    <row r="1133" spans="1:10" ht="18" customHeight="1">
      <c r="A1133" s="178" t="s">
        <v>1988</v>
      </c>
      <c r="B1133" s="179" t="s">
        <v>1480</v>
      </c>
      <c r="C1133" s="178" t="s">
        <v>1481</v>
      </c>
      <c r="D1133" s="178" t="s">
        <v>1482</v>
      </c>
      <c r="E1133" s="374" t="s">
        <v>1483</v>
      </c>
      <c r="F1133" s="374"/>
      <c r="G1133" s="180" t="s">
        <v>1484</v>
      </c>
      <c r="H1133" s="179" t="s">
        <v>1485</v>
      </c>
      <c r="I1133" s="179" t="s">
        <v>1486</v>
      </c>
      <c r="J1133" s="179" t="s">
        <v>1487</v>
      </c>
    </row>
    <row r="1134" spans="1:10" ht="39" customHeight="1">
      <c r="A1134" s="181" t="s">
        <v>1488</v>
      </c>
      <c r="B1134" s="182" t="s">
        <v>1989</v>
      </c>
      <c r="C1134" s="181" t="s">
        <v>13</v>
      </c>
      <c r="D1134" s="181" t="s">
        <v>464</v>
      </c>
      <c r="E1134" s="375" t="s">
        <v>1965</v>
      </c>
      <c r="F1134" s="375"/>
      <c r="G1134" s="183" t="s">
        <v>1491</v>
      </c>
      <c r="H1134" s="195">
        <v>1</v>
      </c>
      <c r="I1134" s="196">
        <v>82.93</v>
      </c>
      <c r="J1134" s="196">
        <v>82.93</v>
      </c>
    </row>
    <row r="1135" spans="1:10" ht="25.9" customHeight="1">
      <c r="A1135" s="168" t="s">
        <v>1492</v>
      </c>
      <c r="B1135" s="169" t="s">
        <v>1819</v>
      </c>
      <c r="C1135" s="168" t="s">
        <v>13</v>
      </c>
      <c r="D1135" s="168" t="s">
        <v>1820</v>
      </c>
      <c r="E1135" s="371" t="s">
        <v>1498</v>
      </c>
      <c r="F1135" s="371"/>
      <c r="G1135" s="170" t="s">
        <v>1499</v>
      </c>
      <c r="H1135" s="189">
        <v>0.47860000000000003</v>
      </c>
      <c r="I1135" s="190">
        <v>23.71</v>
      </c>
      <c r="J1135" s="190">
        <v>11.34</v>
      </c>
    </row>
    <row r="1136" spans="1:10" ht="24" customHeight="1">
      <c r="A1136" s="168" t="s">
        <v>1492</v>
      </c>
      <c r="B1136" s="169" t="s">
        <v>1500</v>
      </c>
      <c r="C1136" s="168" t="s">
        <v>13</v>
      </c>
      <c r="D1136" s="168" t="s">
        <v>1501</v>
      </c>
      <c r="E1136" s="371" t="s">
        <v>1498</v>
      </c>
      <c r="F1136" s="371"/>
      <c r="G1136" s="170" t="s">
        <v>1499</v>
      </c>
      <c r="H1136" s="189">
        <v>0.47860000000000003</v>
      </c>
      <c r="I1136" s="190">
        <v>21.78</v>
      </c>
      <c r="J1136" s="190">
        <v>10.42</v>
      </c>
    </row>
    <row r="1137" spans="1:10" ht="25.9" customHeight="1">
      <c r="A1137" s="171" t="s">
        <v>1502</v>
      </c>
      <c r="B1137" s="172" t="s">
        <v>1913</v>
      </c>
      <c r="C1137" s="171" t="s">
        <v>13</v>
      </c>
      <c r="D1137" s="171" t="s">
        <v>1914</v>
      </c>
      <c r="E1137" s="372" t="s">
        <v>1505</v>
      </c>
      <c r="F1137" s="372"/>
      <c r="G1137" s="173" t="s">
        <v>1491</v>
      </c>
      <c r="H1137" s="191">
        <v>1.0838000000000001</v>
      </c>
      <c r="I1137" s="192">
        <v>22.92</v>
      </c>
      <c r="J1137" s="192">
        <v>24.84</v>
      </c>
    </row>
    <row r="1138" spans="1:10" ht="39" customHeight="1">
      <c r="A1138" s="171" t="s">
        <v>1502</v>
      </c>
      <c r="B1138" s="172" t="s">
        <v>1990</v>
      </c>
      <c r="C1138" s="171" t="s">
        <v>13</v>
      </c>
      <c r="D1138" s="171" t="s">
        <v>1991</v>
      </c>
      <c r="E1138" s="372" t="s">
        <v>1505</v>
      </c>
      <c r="F1138" s="372"/>
      <c r="G1138" s="173" t="s">
        <v>29</v>
      </c>
      <c r="H1138" s="191">
        <v>3.5470000000000002</v>
      </c>
      <c r="I1138" s="192">
        <v>6.48</v>
      </c>
      <c r="J1138" s="192">
        <v>22.98</v>
      </c>
    </row>
    <row r="1139" spans="1:10" ht="39" customHeight="1">
      <c r="A1139" s="171" t="s">
        <v>1502</v>
      </c>
      <c r="B1139" s="172" t="s">
        <v>1992</v>
      </c>
      <c r="C1139" s="171" t="s">
        <v>13</v>
      </c>
      <c r="D1139" s="171" t="s">
        <v>1993</v>
      </c>
      <c r="E1139" s="372" t="s">
        <v>1505</v>
      </c>
      <c r="F1139" s="372"/>
      <c r="G1139" s="173" t="s">
        <v>21</v>
      </c>
      <c r="H1139" s="191">
        <v>1.2266999999999999</v>
      </c>
      <c r="I1139" s="192">
        <v>2.44</v>
      </c>
      <c r="J1139" s="192">
        <v>2.99</v>
      </c>
    </row>
    <row r="1140" spans="1:10" ht="25.9" customHeight="1">
      <c r="A1140" s="171" t="s">
        <v>1502</v>
      </c>
      <c r="B1140" s="172" t="s">
        <v>1921</v>
      </c>
      <c r="C1140" s="171" t="s">
        <v>13</v>
      </c>
      <c r="D1140" s="171" t="s">
        <v>1922</v>
      </c>
      <c r="E1140" s="372" t="s">
        <v>1505</v>
      </c>
      <c r="F1140" s="372"/>
      <c r="G1140" s="173" t="s">
        <v>29</v>
      </c>
      <c r="H1140" s="191">
        <v>1.4276</v>
      </c>
      <c r="I1140" s="192">
        <v>3.17</v>
      </c>
      <c r="J1140" s="192">
        <v>4.5199999999999996</v>
      </c>
    </row>
    <row r="1141" spans="1:10" ht="39" customHeight="1">
      <c r="A1141" s="171" t="s">
        <v>1502</v>
      </c>
      <c r="B1141" s="172" t="s">
        <v>1923</v>
      </c>
      <c r="C1141" s="171" t="s">
        <v>13</v>
      </c>
      <c r="D1141" s="171" t="s">
        <v>1924</v>
      </c>
      <c r="E1141" s="372" t="s">
        <v>1505</v>
      </c>
      <c r="F1141" s="372"/>
      <c r="G1141" s="173" t="s">
        <v>86</v>
      </c>
      <c r="H1141" s="191">
        <v>0.69259999999999999</v>
      </c>
      <c r="I1141" s="192">
        <v>3.97</v>
      </c>
      <c r="J1141" s="192">
        <v>2.74</v>
      </c>
    </row>
    <row r="1142" spans="1:10" ht="25.9" customHeight="1">
      <c r="A1142" s="171" t="s">
        <v>1502</v>
      </c>
      <c r="B1142" s="172" t="s">
        <v>1925</v>
      </c>
      <c r="C1142" s="171" t="s">
        <v>13</v>
      </c>
      <c r="D1142" s="171" t="s">
        <v>1926</v>
      </c>
      <c r="E1142" s="372" t="s">
        <v>1505</v>
      </c>
      <c r="F1142" s="372"/>
      <c r="G1142" s="173" t="s">
        <v>21</v>
      </c>
      <c r="H1142" s="191">
        <v>9.6469000000000005</v>
      </c>
      <c r="I1142" s="192">
        <v>0.12</v>
      </c>
      <c r="J1142" s="192">
        <v>1.1499999999999999</v>
      </c>
    </row>
    <row r="1143" spans="1:10" ht="39" customHeight="1">
      <c r="A1143" s="171" t="s">
        <v>1502</v>
      </c>
      <c r="B1143" s="172" t="s">
        <v>1927</v>
      </c>
      <c r="C1143" s="171" t="s">
        <v>13</v>
      </c>
      <c r="D1143" s="171" t="s">
        <v>1928</v>
      </c>
      <c r="E1143" s="372" t="s">
        <v>1505</v>
      </c>
      <c r="F1143" s="372"/>
      <c r="G1143" s="173" t="s">
        <v>21</v>
      </c>
      <c r="H1143" s="191">
        <v>1.2266999999999999</v>
      </c>
      <c r="I1143" s="192">
        <v>0.28000000000000003</v>
      </c>
      <c r="J1143" s="192">
        <v>0.34</v>
      </c>
    </row>
    <row r="1144" spans="1:10" ht="25.9" customHeight="1">
      <c r="A1144" s="171" t="s">
        <v>1502</v>
      </c>
      <c r="B1144" s="172" t="s">
        <v>1994</v>
      </c>
      <c r="C1144" s="171" t="s">
        <v>13</v>
      </c>
      <c r="D1144" s="171" t="s">
        <v>1995</v>
      </c>
      <c r="E1144" s="372" t="s">
        <v>1505</v>
      </c>
      <c r="F1144" s="372"/>
      <c r="G1144" s="173" t="s">
        <v>1879</v>
      </c>
      <c r="H1144" s="191">
        <v>1.23E-2</v>
      </c>
      <c r="I1144" s="192">
        <v>31.56</v>
      </c>
      <c r="J1144" s="192">
        <v>0.38</v>
      </c>
    </row>
    <row r="1145" spans="1:10" ht="39" customHeight="1">
      <c r="A1145" s="171" t="s">
        <v>1502</v>
      </c>
      <c r="B1145" s="172" t="s">
        <v>1996</v>
      </c>
      <c r="C1145" s="171" t="s">
        <v>13</v>
      </c>
      <c r="D1145" s="171" t="s">
        <v>1997</v>
      </c>
      <c r="E1145" s="372" t="s">
        <v>1505</v>
      </c>
      <c r="F1145" s="372"/>
      <c r="G1145" s="173" t="s">
        <v>86</v>
      </c>
      <c r="H1145" s="191">
        <v>3.6999999999999998E-2</v>
      </c>
      <c r="I1145" s="192">
        <v>33.4</v>
      </c>
      <c r="J1145" s="192">
        <v>1.23</v>
      </c>
    </row>
    <row r="1146" spans="1:10" ht="25.5">
      <c r="A1146" s="174"/>
      <c r="B1146" s="174"/>
      <c r="C1146" s="174"/>
      <c r="D1146" s="174"/>
      <c r="E1146" s="174" t="s">
        <v>1512</v>
      </c>
      <c r="F1146" s="175">
        <v>14.82</v>
      </c>
      <c r="G1146" s="174" t="s">
        <v>1513</v>
      </c>
      <c r="H1146" s="175">
        <v>0</v>
      </c>
      <c r="I1146" s="174" t="s">
        <v>1514</v>
      </c>
      <c r="J1146" s="175">
        <v>14.82</v>
      </c>
    </row>
    <row r="1147" spans="1:10">
      <c r="A1147" s="174"/>
      <c r="B1147" s="174"/>
      <c r="C1147" s="174"/>
      <c r="D1147" s="174"/>
      <c r="E1147" s="174" t="s">
        <v>1515</v>
      </c>
      <c r="F1147" s="175">
        <v>20.73</v>
      </c>
      <c r="G1147" s="174"/>
      <c r="H1147" s="373" t="s">
        <v>1516</v>
      </c>
      <c r="I1147" s="373"/>
      <c r="J1147" s="175">
        <v>103.66</v>
      </c>
    </row>
    <row r="1148" spans="1:10" ht="49.9" customHeight="1" thickBot="1">
      <c r="A1148" s="176"/>
      <c r="B1148" s="176"/>
      <c r="C1148" s="176"/>
      <c r="D1148" s="176"/>
      <c r="E1148" s="176"/>
      <c r="F1148" s="176"/>
      <c r="G1148" s="176" t="s">
        <v>1517</v>
      </c>
      <c r="H1148" s="193">
        <v>438.37</v>
      </c>
      <c r="I1148" s="176" t="s">
        <v>1518</v>
      </c>
      <c r="J1148" s="194">
        <v>45441.43</v>
      </c>
    </row>
    <row r="1149" spans="1:10" ht="1.1499999999999999" customHeight="1" thickTop="1">
      <c r="A1149" s="177"/>
      <c r="B1149" s="177"/>
      <c r="C1149" s="177"/>
      <c r="D1149" s="177"/>
      <c r="E1149" s="177"/>
      <c r="F1149" s="177"/>
      <c r="G1149" s="177"/>
      <c r="H1149" s="177"/>
      <c r="I1149" s="177"/>
      <c r="J1149" s="177"/>
    </row>
    <row r="1150" spans="1:10" ht="18" customHeight="1">
      <c r="A1150" s="178" t="s">
        <v>1998</v>
      </c>
      <c r="B1150" s="179" t="s">
        <v>1480</v>
      </c>
      <c r="C1150" s="178" t="s">
        <v>1481</v>
      </c>
      <c r="D1150" s="178" t="s">
        <v>1482</v>
      </c>
      <c r="E1150" s="374" t="s">
        <v>1483</v>
      </c>
      <c r="F1150" s="374"/>
      <c r="G1150" s="180" t="s">
        <v>1484</v>
      </c>
      <c r="H1150" s="179" t="s">
        <v>1485</v>
      </c>
      <c r="I1150" s="179" t="s">
        <v>1486</v>
      </c>
      <c r="J1150" s="179" t="s">
        <v>1487</v>
      </c>
    </row>
    <row r="1151" spans="1:10" ht="39" customHeight="1">
      <c r="A1151" s="181" t="s">
        <v>1488</v>
      </c>
      <c r="B1151" s="182" t="s">
        <v>1964</v>
      </c>
      <c r="C1151" s="181" t="s">
        <v>13</v>
      </c>
      <c r="D1151" s="181" t="s">
        <v>434</v>
      </c>
      <c r="E1151" s="375" t="s">
        <v>1965</v>
      </c>
      <c r="F1151" s="375"/>
      <c r="G1151" s="183" t="s">
        <v>1491</v>
      </c>
      <c r="H1151" s="195">
        <v>1</v>
      </c>
      <c r="I1151" s="196">
        <v>5.32</v>
      </c>
      <c r="J1151" s="196">
        <v>5.32</v>
      </c>
    </row>
    <row r="1152" spans="1:10" ht="39" customHeight="1">
      <c r="A1152" s="168" t="s">
        <v>1492</v>
      </c>
      <c r="B1152" s="169" t="s">
        <v>1966</v>
      </c>
      <c r="C1152" s="168" t="s">
        <v>13</v>
      </c>
      <c r="D1152" s="168" t="s">
        <v>1967</v>
      </c>
      <c r="E1152" s="371" t="s">
        <v>1498</v>
      </c>
      <c r="F1152" s="371"/>
      <c r="G1152" s="170" t="s">
        <v>1534</v>
      </c>
      <c r="H1152" s="189">
        <v>3.7000000000000002E-3</v>
      </c>
      <c r="I1152" s="190">
        <v>790.59</v>
      </c>
      <c r="J1152" s="190">
        <v>2.92</v>
      </c>
    </row>
    <row r="1153" spans="1:10" ht="24" customHeight="1">
      <c r="A1153" s="168" t="s">
        <v>1492</v>
      </c>
      <c r="B1153" s="169" t="s">
        <v>1628</v>
      </c>
      <c r="C1153" s="168" t="s">
        <v>13</v>
      </c>
      <c r="D1153" s="168" t="s">
        <v>1629</v>
      </c>
      <c r="E1153" s="371" t="s">
        <v>1498</v>
      </c>
      <c r="F1153" s="371"/>
      <c r="G1153" s="170" t="s">
        <v>1499</v>
      </c>
      <c r="H1153" s="189">
        <v>6.8099999999999994E-2</v>
      </c>
      <c r="I1153" s="190">
        <v>27.26</v>
      </c>
      <c r="J1153" s="190">
        <v>1.85</v>
      </c>
    </row>
    <row r="1154" spans="1:10" ht="24" customHeight="1">
      <c r="A1154" s="168" t="s">
        <v>1492</v>
      </c>
      <c r="B1154" s="169" t="s">
        <v>1500</v>
      </c>
      <c r="C1154" s="168" t="s">
        <v>13</v>
      </c>
      <c r="D1154" s="168" t="s">
        <v>1501</v>
      </c>
      <c r="E1154" s="371" t="s">
        <v>1498</v>
      </c>
      <c r="F1154" s="371"/>
      <c r="G1154" s="170" t="s">
        <v>1499</v>
      </c>
      <c r="H1154" s="189">
        <v>2.5499999999999998E-2</v>
      </c>
      <c r="I1154" s="190">
        <v>21.78</v>
      </c>
      <c r="J1154" s="190">
        <v>0.55000000000000004</v>
      </c>
    </row>
    <row r="1155" spans="1:10" ht="25.5">
      <c r="A1155" s="174"/>
      <c r="B1155" s="174"/>
      <c r="C1155" s="174"/>
      <c r="D1155" s="174"/>
      <c r="E1155" s="174" t="s">
        <v>1512</v>
      </c>
      <c r="F1155" s="175">
        <v>2.23</v>
      </c>
      <c r="G1155" s="174" t="s">
        <v>1513</v>
      </c>
      <c r="H1155" s="175">
        <v>0</v>
      </c>
      <c r="I1155" s="174" t="s">
        <v>1514</v>
      </c>
      <c r="J1155" s="175">
        <v>2.23</v>
      </c>
    </row>
    <row r="1156" spans="1:10">
      <c r="A1156" s="174"/>
      <c r="B1156" s="174"/>
      <c r="C1156" s="174"/>
      <c r="D1156" s="174"/>
      <c r="E1156" s="174" t="s">
        <v>1515</v>
      </c>
      <c r="F1156" s="175">
        <v>1.33</v>
      </c>
      <c r="G1156" s="174"/>
      <c r="H1156" s="373" t="s">
        <v>1516</v>
      </c>
      <c r="I1156" s="373"/>
      <c r="J1156" s="175">
        <v>6.65</v>
      </c>
    </row>
    <row r="1157" spans="1:10" ht="49.9" customHeight="1" thickBot="1">
      <c r="A1157" s="176"/>
      <c r="B1157" s="176"/>
      <c r="C1157" s="176"/>
      <c r="D1157" s="176"/>
      <c r="E1157" s="176"/>
      <c r="F1157" s="176"/>
      <c r="G1157" s="176" t="s">
        <v>1517</v>
      </c>
      <c r="H1157" s="193">
        <v>98.05</v>
      </c>
      <c r="I1157" s="176" t="s">
        <v>1518</v>
      </c>
      <c r="J1157" s="194">
        <v>652.03</v>
      </c>
    </row>
    <row r="1158" spans="1:10" ht="1.1499999999999999" customHeight="1" thickTop="1">
      <c r="A1158" s="177"/>
      <c r="B1158" s="177"/>
      <c r="C1158" s="177"/>
      <c r="D1158" s="177"/>
      <c r="E1158" s="177"/>
      <c r="F1158" s="177"/>
      <c r="G1158" s="177"/>
      <c r="H1158" s="177"/>
      <c r="I1158" s="177"/>
      <c r="J1158" s="177"/>
    </row>
    <row r="1159" spans="1:10" ht="18" customHeight="1">
      <c r="A1159" s="178" t="s">
        <v>1999</v>
      </c>
      <c r="B1159" s="179" t="s">
        <v>1480</v>
      </c>
      <c r="C1159" s="178" t="s">
        <v>1481</v>
      </c>
      <c r="D1159" s="178" t="s">
        <v>1482</v>
      </c>
      <c r="E1159" s="374" t="s">
        <v>1483</v>
      </c>
      <c r="F1159" s="374"/>
      <c r="G1159" s="180" t="s">
        <v>1484</v>
      </c>
      <c r="H1159" s="179" t="s">
        <v>1485</v>
      </c>
      <c r="I1159" s="179" t="s">
        <v>1486</v>
      </c>
      <c r="J1159" s="179" t="s">
        <v>1487</v>
      </c>
    </row>
    <row r="1160" spans="1:10" ht="52.15" customHeight="1">
      <c r="A1160" s="181" t="s">
        <v>1488</v>
      </c>
      <c r="B1160" s="182" t="s">
        <v>1971</v>
      </c>
      <c r="C1160" s="181" t="s">
        <v>13</v>
      </c>
      <c r="D1160" s="181" t="s">
        <v>440</v>
      </c>
      <c r="E1160" s="375" t="s">
        <v>1965</v>
      </c>
      <c r="F1160" s="375"/>
      <c r="G1160" s="183" t="s">
        <v>1491</v>
      </c>
      <c r="H1160" s="195">
        <v>1</v>
      </c>
      <c r="I1160" s="196">
        <v>45.63</v>
      </c>
      <c r="J1160" s="196">
        <v>45.63</v>
      </c>
    </row>
    <row r="1161" spans="1:10" ht="52.15" customHeight="1">
      <c r="A1161" s="168" t="s">
        <v>1492</v>
      </c>
      <c r="B1161" s="169" t="s">
        <v>1873</v>
      </c>
      <c r="C1161" s="168" t="s">
        <v>13</v>
      </c>
      <c r="D1161" s="168" t="s">
        <v>1874</v>
      </c>
      <c r="E1161" s="371" t="s">
        <v>1498</v>
      </c>
      <c r="F1161" s="371"/>
      <c r="G1161" s="170" t="s">
        <v>1534</v>
      </c>
      <c r="H1161" s="189">
        <v>2.93E-2</v>
      </c>
      <c r="I1161" s="190">
        <v>778.5</v>
      </c>
      <c r="J1161" s="190">
        <v>22.81</v>
      </c>
    </row>
    <row r="1162" spans="1:10" ht="24" customHeight="1">
      <c r="A1162" s="168" t="s">
        <v>1492</v>
      </c>
      <c r="B1162" s="169" t="s">
        <v>1628</v>
      </c>
      <c r="C1162" s="168" t="s">
        <v>13</v>
      </c>
      <c r="D1162" s="168" t="s">
        <v>1629</v>
      </c>
      <c r="E1162" s="371" t="s">
        <v>1498</v>
      </c>
      <c r="F1162" s="371"/>
      <c r="G1162" s="170" t="s">
        <v>1499</v>
      </c>
      <c r="H1162" s="189">
        <v>0.40899999999999997</v>
      </c>
      <c r="I1162" s="190">
        <v>27.26</v>
      </c>
      <c r="J1162" s="190">
        <v>11.14</v>
      </c>
    </row>
    <row r="1163" spans="1:10" ht="24" customHeight="1">
      <c r="A1163" s="168" t="s">
        <v>1492</v>
      </c>
      <c r="B1163" s="169" t="s">
        <v>1500</v>
      </c>
      <c r="C1163" s="168" t="s">
        <v>13</v>
      </c>
      <c r="D1163" s="168" t="s">
        <v>1501</v>
      </c>
      <c r="E1163" s="371" t="s">
        <v>1498</v>
      </c>
      <c r="F1163" s="371"/>
      <c r="G1163" s="170" t="s">
        <v>1499</v>
      </c>
      <c r="H1163" s="189">
        <v>0.40899999999999997</v>
      </c>
      <c r="I1163" s="190">
        <v>21.78</v>
      </c>
      <c r="J1163" s="190">
        <v>8.9</v>
      </c>
    </row>
    <row r="1164" spans="1:10" ht="25.9" customHeight="1">
      <c r="A1164" s="171" t="s">
        <v>1502</v>
      </c>
      <c r="B1164" s="172" t="s">
        <v>1972</v>
      </c>
      <c r="C1164" s="171" t="s">
        <v>13</v>
      </c>
      <c r="D1164" s="171" t="s">
        <v>1973</v>
      </c>
      <c r="E1164" s="372" t="s">
        <v>1505</v>
      </c>
      <c r="F1164" s="372"/>
      <c r="G1164" s="173" t="s">
        <v>1491</v>
      </c>
      <c r="H1164" s="191">
        <v>0.15809999999999999</v>
      </c>
      <c r="I1164" s="192">
        <v>17.600000000000001</v>
      </c>
      <c r="J1164" s="192">
        <v>2.78</v>
      </c>
    </row>
    <row r="1165" spans="1:10" ht="25.5">
      <c r="A1165" s="174"/>
      <c r="B1165" s="174"/>
      <c r="C1165" s="174"/>
      <c r="D1165" s="174"/>
      <c r="E1165" s="174" t="s">
        <v>1512</v>
      </c>
      <c r="F1165" s="175">
        <v>15.86</v>
      </c>
      <c r="G1165" s="174" t="s">
        <v>1513</v>
      </c>
      <c r="H1165" s="175">
        <v>0</v>
      </c>
      <c r="I1165" s="174" t="s">
        <v>1514</v>
      </c>
      <c r="J1165" s="175">
        <v>15.86</v>
      </c>
    </row>
    <row r="1166" spans="1:10">
      <c r="A1166" s="174"/>
      <c r="B1166" s="174"/>
      <c r="C1166" s="174"/>
      <c r="D1166" s="174"/>
      <c r="E1166" s="174" t="s">
        <v>1515</v>
      </c>
      <c r="F1166" s="175">
        <v>11.4</v>
      </c>
      <c r="G1166" s="174"/>
      <c r="H1166" s="373" t="s">
        <v>1516</v>
      </c>
      <c r="I1166" s="373"/>
      <c r="J1166" s="175">
        <v>57.03</v>
      </c>
    </row>
    <row r="1167" spans="1:10" ht="49.9" customHeight="1" thickBot="1">
      <c r="A1167" s="176"/>
      <c r="B1167" s="176"/>
      <c r="C1167" s="176"/>
      <c r="D1167" s="176"/>
      <c r="E1167" s="176"/>
      <c r="F1167" s="176"/>
      <c r="G1167" s="176" t="s">
        <v>1517</v>
      </c>
      <c r="H1167" s="193">
        <v>98.05</v>
      </c>
      <c r="I1167" s="176" t="s">
        <v>1518</v>
      </c>
      <c r="J1167" s="194">
        <v>5591.79</v>
      </c>
    </row>
    <row r="1168" spans="1:10" ht="1.1499999999999999" customHeight="1" thickTop="1">
      <c r="A1168" s="177"/>
      <c r="B1168" s="177"/>
      <c r="C1168" s="177"/>
      <c r="D1168" s="177"/>
      <c r="E1168" s="177"/>
      <c r="F1168" s="177"/>
      <c r="G1168" s="177"/>
      <c r="H1168" s="177"/>
      <c r="I1168" s="177"/>
      <c r="J1168" s="177"/>
    </row>
    <row r="1169" spans="1:10" ht="18" customHeight="1">
      <c r="A1169" s="178" t="s">
        <v>2000</v>
      </c>
      <c r="B1169" s="179" t="s">
        <v>1480</v>
      </c>
      <c r="C1169" s="178" t="s">
        <v>1481</v>
      </c>
      <c r="D1169" s="178" t="s">
        <v>1482</v>
      </c>
      <c r="E1169" s="374" t="s">
        <v>1483</v>
      </c>
      <c r="F1169" s="374"/>
      <c r="G1169" s="180" t="s">
        <v>1484</v>
      </c>
      <c r="H1169" s="179" t="s">
        <v>1485</v>
      </c>
      <c r="I1169" s="179" t="s">
        <v>1486</v>
      </c>
      <c r="J1169" s="179" t="s">
        <v>1487</v>
      </c>
    </row>
    <row r="1170" spans="1:10" ht="39" customHeight="1">
      <c r="A1170" s="181" t="s">
        <v>1488</v>
      </c>
      <c r="B1170" s="182" t="s">
        <v>2001</v>
      </c>
      <c r="C1170" s="181" t="s">
        <v>13</v>
      </c>
      <c r="D1170" s="181" t="s">
        <v>481</v>
      </c>
      <c r="E1170" s="375" t="s">
        <v>1857</v>
      </c>
      <c r="F1170" s="375"/>
      <c r="G1170" s="183" t="s">
        <v>1491</v>
      </c>
      <c r="H1170" s="195">
        <v>1</v>
      </c>
      <c r="I1170" s="196">
        <v>54.33</v>
      </c>
      <c r="J1170" s="196">
        <v>54.33</v>
      </c>
    </row>
    <row r="1171" spans="1:10" ht="39" customHeight="1">
      <c r="A1171" s="168" t="s">
        <v>1492</v>
      </c>
      <c r="B1171" s="169" t="s">
        <v>2002</v>
      </c>
      <c r="C1171" s="168" t="s">
        <v>13</v>
      </c>
      <c r="D1171" s="168" t="s">
        <v>2003</v>
      </c>
      <c r="E1171" s="371" t="s">
        <v>1498</v>
      </c>
      <c r="F1171" s="371"/>
      <c r="G1171" s="170" t="s">
        <v>1534</v>
      </c>
      <c r="H1171" s="189">
        <v>4.3099999999999999E-2</v>
      </c>
      <c r="I1171" s="190">
        <v>853.77</v>
      </c>
      <c r="J1171" s="190">
        <v>36.79</v>
      </c>
    </row>
    <row r="1172" spans="1:10" ht="24" customHeight="1">
      <c r="A1172" s="168" t="s">
        <v>1492</v>
      </c>
      <c r="B1172" s="169" t="s">
        <v>1628</v>
      </c>
      <c r="C1172" s="168" t="s">
        <v>13</v>
      </c>
      <c r="D1172" s="168" t="s">
        <v>1629</v>
      </c>
      <c r="E1172" s="371" t="s">
        <v>1498</v>
      </c>
      <c r="F1172" s="371"/>
      <c r="G1172" s="170" t="s">
        <v>1499</v>
      </c>
      <c r="H1172" s="189">
        <v>0.38900000000000001</v>
      </c>
      <c r="I1172" s="190">
        <v>27.26</v>
      </c>
      <c r="J1172" s="190">
        <v>10.6</v>
      </c>
    </row>
    <row r="1173" spans="1:10" ht="24" customHeight="1">
      <c r="A1173" s="168" t="s">
        <v>1492</v>
      </c>
      <c r="B1173" s="169" t="s">
        <v>1500</v>
      </c>
      <c r="C1173" s="168" t="s">
        <v>13</v>
      </c>
      <c r="D1173" s="168" t="s">
        <v>1501</v>
      </c>
      <c r="E1173" s="371" t="s">
        <v>1498</v>
      </c>
      <c r="F1173" s="371"/>
      <c r="G1173" s="170" t="s">
        <v>1499</v>
      </c>
      <c r="H1173" s="189">
        <v>0.19500000000000001</v>
      </c>
      <c r="I1173" s="190">
        <v>21.78</v>
      </c>
      <c r="J1173" s="190">
        <v>4.24</v>
      </c>
    </row>
    <row r="1174" spans="1:10" ht="24" customHeight="1">
      <c r="A1174" s="171" t="s">
        <v>1502</v>
      </c>
      <c r="B1174" s="172" t="s">
        <v>2004</v>
      </c>
      <c r="C1174" s="171" t="s">
        <v>13</v>
      </c>
      <c r="D1174" s="171" t="s">
        <v>2005</v>
      </c>
      <c r="E1174" s="372" t="s">
        <v>1505</v>
      </c>
      <c r="F1174" s="372"/>
      <c r="G1174" s="173" t="s">
        <v>86</v>
      </c>
      <c r="H1174" s="191">
        <v>0.5</v>
      </c>
      <c r="I1174" s="192">
        <v>1.1000000000000001</v>
      </c>
      <c r="J1174" s="192">
        <v>0.55000000000000004</v>
      </c>
    </row>
    <row r="1175" spans="1:10" ht="25.9" customHeight="1">
      <c r="A1175" s="171" t="s">
        <v>1502</v>
      </c>
      <c r="B1175" s="172" t="s">
        <v>2006</v>
      </c>
      <c r="C1175" s="171" t="s">
        <v>13</v>
      </c>
      <c r="D1175" s="171" t="s">
        <v>2007</v>
      </c>
      <c r="E1175" s="372" t="s">
        <v>1505</v>
      </c>
      <c r="F1175" s="372"/>
      <c r="G1175" s="173" t="s">
        <v>29</v>
      </c>
      <c r="H1175" s="191">
        <v>1.67</v>
      </c>
      <c r="I1175" s="192">
        <v>1.29</v>
      </c>
      <c r="J1175" s="192">
        <v>2.15</v>
      </c>
    </row>
    <row r="1176" spans="1:10" ht="25.5">
      <c r="A1176" s="174"/>
      <c r="B1176" s="174"/>
      <c r="C1176" s="174"/>
      <c r="D1176" s="174"/>
      <c r="E1176" s="174" t="s">
        <v>1512</v>
      </c>
      <c r="F1176" s="175">
        <v>13.46</v>
      </c>
      <c r="G1176" s="174" t="s">
        <v>1513</v>
      </c>
      <c r="H1176" s="175">
        <v>0</v>
      </c>
      <c r="I1176" s="174" t="s">
        <v>1514</v>
      </c>
      <c r="J1176" s="175">
        <v>13.46</v>
      </c>
    </row>
    <row r="1177" spans="1:10">
      <c r="A1177" s="174"/>
      <c r="B1177" s="174"/>
      <c r="C1177" s="174"/>
      <c r="D1177" s="174"/>
      <c r="E1177" s="174" t="s">
        <v>1515</v>
      </c>
      <c r="F1177" s="175">
        <v>13.58</v>
      </c>
      <c r="G1177" s="174"/>
      <c r="H1177" s="373" t="s">
        <v>1516</v>
      </c>
      <c r="I1177" s="373"/>
      <c r="J1177" s="175">
        <v>67.91</v>
      </c>
    </row>
    <row r="1178" spans="1:10" ht="49.9" customHeight="1" thickBot="1">
      <c r="A1178" s="176"/>
      <c r="B1178" s="176"/>
      <c r="C1178" s="176"/>
      <c r="D1178" s="176"/>
      <c r="E1178" s="176"/>
      <c r="F1178" s="176"/>
      <c r="G1178" s="176" t="s">
        <v>1517</v>
      </c>
      <c r="H1178" s="193">
        <v>375.34</v>
      </c>
      <c r="I1178" s="176" t="s">
        <v>1518</v>
      </c>
      <c r="J1178" s="194">
        <v>25489.33</v>
      </c>
    </row>
    <row r="1179" spans="1:10" ht="1.1499999999999999" customHeight="1" thickTop="1">
      <c r="A1179" s="177"/>
      <c r="B1179" s="177"/>
      <c r="C1179" s="177"/>
      <c r="D1179" s="177"/>
      <c r="E1179" s="177"/>
      <c r="F1179" s="177"/>
      <c r="G1179" s="177"/>
      <c r="H1179" s="177"/>
      <c r="I1179" s="177"/>
      <c r="J1179" s="177"/>
    </row>
    <row r="1180" spans="1:10" ht="18" customHeight="1">
      <c r="A1180" s="178" t="s">
        <v>2008</v>
      </c>
      <c r="B1180" s="179" t="s">
        <v>1480</v>
      </c>
      <c r="C1180" s="178" t="s">
        <v>1481</v>
      </c>
      <c r="D1180" s="178" t="s">
        <v>1482</v>
      </c>
      <c r="E1180" s="374" t="s">
        <v>1483</v>
      </c>
      <c r="F1180" s="374"/>
      <c r="G1180" s="180" t="s">
        <v>1484</v>
      </c>
      <c r="H1180" s="179" t="s">
        <v>1485</v>
      </c>
      <c r="I1180" s="179" t="s">
        <v>1486</v>
      </c>
      <c r="J1180" s="179" t="s">
        <v>1487</v>
      </c>
    </row>
    <row r="1181" spans="1:10" ht="52.15" customHeight="1">
      <c r="A1181" s="181" t="s">
        <v>1488</v>
      </c>
      <c r="B1181" s="182" t="s">
        <v>2009</v>
      </c>
      <c r="C1181" s="181" t="s">
        <v>13</v>
      </c>
      <c r="D1181" s="181" t="s">
        <v>484</v>
      </c>
      <c r="E1181" s="375" t="s">
        <v>1857</v>
      </c>
      <c r="F1181" s="375"/>
      <c r="G1181" s="183" t="s">
        <v>1491</v>
      </c>
      <c r="H1181" s="195">
        <v>1</v>
      </c>
      <c r="I1181" s="196">
        <v>55.2</v>
      </c>
      <c r="J1181" s="196">
        <v>55.2</v>
      </c>
    </row>
    <row r="1182" spans="1:10" ht="39" customHeight="1">
      <c r="A1182" s="168" t="s">
        <v>1492</v>
      </c>
      <c r="B1182" s="169" t="s">
        <v>2010</v>
      </c>
      <c r="C1182" s="168" t="s">
        <v>13</v>
      </c>
      <c r="D1182" s="168" t="s">
        <v>2011</v>
      </c>
      <c r="E1182" s="371" t="s">
        <v>1498</v>
      </c>
      <c r="F1182" s="371"/>
      <c r="G1182" s="170" t="s">
        <v>1534</v>
      </c>
      <c r="H1182" s="189">
        <v>4.3099999999999999E-2</v>
      </c>
      <c r="I1182" s="190">
        <v>747.29</v>
      </c>
      <c r="J1182" s="190">
        <v>32.200000000000003</v>
      </c>
    </row>
    <row r="1183" spans="1:10" ht="24" customHeight="1">
      <c r="A1183" s="168" t="s">
        <v>1492</v>
      </c>
      <c r="B1183" s="169" t="s">
        <v>1628</v>
      </c>
      <c r="C1183" s="168" t="s">
        <v>13</v>
      </c>
      <c r="D1183" s="168" t="s">
        <v>1629</v>
      </c>
      <c r="E1183" s="371" t="s">
        <v>1498</v>
      </c>
      <c r="F1183" s="371"/>
      <c r="G1183" s="170" t="s">
        <v>1499</v>
      </c>
      <c r="H1183" s="189">
        <v>0.58899999999999997</v>
      </c>
      <c r="I1183" s="190">
        <v>27.26</v>
      </c>
      <c r="J1183" s="190">
        <v>16.05</v>
      </c>
    </row>
    <row r="1184" spans="1:10" ht="24" customHeight="1">
      <c r="A1184" s="168" t="s">
        <v>1492</v>
      </c>
      <c r="B1184" s="169" t="s">
        <v>1500</v>
      </c>
      <c r="C1184" s="168" t="s">
        <v>13</v>
      </c>
      <c r="D1184" s="168" t="s">
        <v>1501</v>
      </c>
      <c r="E1184" s="371" t="s">
        <v>1498</v>
      </c>
      <c r="F1184" s="371"/>
      <c r="G1184" s="170" t="s">
        <v>1499</v>
      </c>
      <c r="H1184" s="189">
        <v>0.29399999999999998</v>
      </c>
      <c r="I1184" s="190">
        <v>21.78</v>
      </c>
      <c r="J1184" s="190">
        <v>6.4</v>
      </c>
    </row>
    <row r="1185" spans="1:10" ht="24" customHeight="1">
      <c r="A1185" s="171" t="s">
        <v>1502</v>
      </c>
      <c r="B1185" s="172" t="s">
        <v>2004</v>
      </c>
      <c r="C1185" s="171" t="s">
        <v>13</v>
      </c>
      <c r="D1185" s="171" t="s">
        <v>2005</v>
      </c>
      <c r="E1185" s="372" t="s">
        <v>1505</v>
      </c>
      <c r="F1185" s="372"/>
      <c r="G1185" s="173" t="s">
        <v>86</v>
      </c>
      <c r="H1185" s="191">
        <v>0.5</v>
      </c>
      <c r="I1185" s="192">
        <v>1.1000000000000001</v>
      </c>
      <c r="J1185" s="192">
        <v>0.55000000000000004</v>
      </c>
    </row>
    <row r="1186" spans="1:10" ht="25.5">
      <c r="A1186" s="174"/>
      <c r="B1186" s="174"/>
      <c r="C1186" s="174"/>
      <c r="D1186" s="174"/>
      <c r="E1186" s="174" t="s">
        <v>1512</v>
      </c>
      <c r="F1186" s="175">
        <v>19.03</v>
      </c>
      <c r="G1186" s="174" t="s">
        <v>1513</v>
      </c>
      <c r="H1186" s="175">
        <v>0</v>
      </c>
      <c r="I1186" s="174" t="s">
        <v>1514</v>
      </c>
      <c r="J1186" s="175">
        <v>19.03</v>
      </c>
    </row>
    <row r="1187" spans="1:10">
      <c r="A1187" s="174"/>
      <c r="B1187" s="174"/>
      <c r="C1187" s="174"/>
      <c r="D1187" s="174"/>
      <c r="E1187" s="174" t="s">
        <v>1515</v>
      </c>
      <c r="F1187" s="175">
        <v>13.8</v>
      </c>
      <c r="G1187" s="174"/>
      <c r="H1187" s="373" t="s">
        <v>1516</v>
      </c>
      <c r="I1187" s="373"/>
      <c r="J1187" s="175">
        <v>69</v>
      </c>
    </row>
    <row r="1188" spans="1:10" ht="49.9" customHeight="1" thickBot="1">
      <c r="A1188" s="176"/>
      <c r="B1188" s="176"/>
      <c r="C1188" s="176"/>
      <c r="D1188" s="176"/>
      <c r="E1188" s="176"/>
      <c r="F1188" s="176"/>
      <c r="G1188" s="176" t="s">
        <v>1517</v>
      </c>
      <c r="H1188" s="193">
        <v>125.46</v>
      </c>
      <c r="I1188" s="176" t="s">
        <v>1518</v>
      </c>
      <c r="J1188" s="194">
        <v>8656.74</v>
      </c>
    </row>
    <row r="1189" spans="1:10" ht="1.1499999999999999" customHeight="1" thickTop="1">
      <c r="A1189" s="177"/>
      <c r="B1189" s="177"/>
      <c r="C1189" s="177"/>
      <c r="D1189" s="177"/>
      <c r="E1189" s="177"/>
      <c r="F1189" s="177"/>
      <c r="G1189" s="177"/>
      <c r="H1189" s="177"/>
      <c r="I1189" s="177"/>
      <c r="J1189" s="177"/>
    </row>
    <row r="1190" spans="1:10" ht="18" customHeight="1">
      <c r="A1190" s="178" t="s">
        <v>2012</v>
      </c>
      <c r="B1190" s="179" t="s">
        <v>1480</v>
      </c>
      <c r="C1190" s="178" t="s">
        <v>1481</v>
      </c>
      <c r="D1190" s="178" t="s">
        <v>1482</v>
      </c>
      <c r="E1190" s="374" t="s">
        <v>1483</v>
      </c>
      <c r="F1190" s="374"/>
      <c r="G1190" s="180" t="s">
        <v>1484</v>
      </c>
      <c r="H1190" s="179" t="s">
        <v>1485</v>
      </c>
      <c r="I1190" s="179" t="s">
        <v>1486</v>
      </c>
      <c r="J1190" s="179" t="s">
        <v>1487</v>
      </c>
    </row>
    <row r="1191" spans="1:10" ht="39" customHeight="1">
      <c r="A1191" s="181" t="s">
        <v>1488</v>
      </c>
      <c r="B1191" s="182" t="s">
        <v>2013</v>
      </c>
      <c r="C1191" s="181" t="s">
        <v>13</v>
      </c>
      <c r="D1191" s="181" t="s">
        <v>487</v>
      </c>
      <c r="E1191" s="375" t="s">
        <v>1857</v>
      </c>
      <c r="F1191" s="375"/>
      <c r="G1191" s="183" t="s">
        <v>1491</v>
      </c>
      <c r="H1191" s="195">
        <v>1</v>
      </c>
      <c r="I1191" s="196">
        <v>102.55</v>
      </c>
      <c r="J1191" s="196">
        <v>102.55</v>
      </c>
    </row>
    <row r="1192" spans="1:10" ht="25.9" customHeight="1">
      <c r="A1192" s="168" t="s">
        <v>1492</v>
      </c>
      <c r="B1192" s="169" t="s">
        <v>1980</v>
      </c>
      <c r="C1192" s="168" t="s">
        <v>13</v>
      </c>
      <c r="D1192" s="168" t="s">
        <v>1981</v>
      </c>
      <c r="E1192" s="371" t="s">
        <v>1498</v>
      </c>
      <c r="F1192" s="371"/>
      <c r="G1192" s="170" t="s">
        <v>1499</v>
      </c>
      <c r="H1192" s="189">
        <v>0.28920000000000001</v>
      </c>
      <c r="I1192" s="190">
        <v>27.12</v>
      </c>
      <c r="J1192" s="190">
        <v>7.84</v>
      </c>
    </row>
    <row r="1193" spans="1:10" ht="24" customHeight="1">
      <c r="A1193" s="168" t="s">
        <v>1492</v>
      </c>
      <c r="B1193" s="169" t="s">
        <v>1500</v>
      </c>
      <c r="C1193" s="168" t="s">
        <v>13</v>
      </c>
      <c r="D1193" s="168" t="s">
        <v>1501</v>
      </c>
      <c r="E1193" s="371" t="s">
        <v>1498</v>
      </c>
      <c r="F1193" s="371"/>
      <c r="G1193" s="170" t="s">
        <v>1499</v>
      </c>
      <c r="H1193" s="189">
        <v>0.1356</v>
      </c>
      <c r="I1193" s="190">
        <v>21.78</v>
      </c>
      <c r="J1193" s="190">
        <v>2.95</v>
      </c>
    </row>
    <row r="1194" spans="1:10" ht="25.9" customHeight="1">
      <c r="A1194" s="171" t="s">
        <v>1502</v>
      </c>
      <c r="B1194" s="172" t="s">
        <v>2014</v>
      </c>
      <c r="C1194" s="171" t="s">
        <v>13</v>
      </c>
      <c r="D1194" s="171" t="s">
        <v>2015</v>
      </c>
      <c r="E1194" s="372" t="s">
        <v>1505</v>
      </c>
      <c r="F1194" s="372"/>
      <c r="G1194" s="173" t="s">
        <v>1491</v>
      </c>
      <c r="H1194" s="191">
        <v>1.0690999999999999</v>
      </c>
      <c r="I1194" s="192">
        <v>77.459999999999994</v>
      </c>
      <c r="J1194" s="192">
        <v>82.81</v>
      </c>
    </row>
    <row r="1195" spans="1:10" ht="24" customHeight="1">
      <c r="A1195" s="171" t="s">
        <v>1502</v>
      </c>
      <c r="B1195" s="172" t="s">
        <v>1984</v>
      </c>
      <c r="C1195" s="171" t="s">
        <v>13</v>
      </c>
      <c r="D1195" s="171" t="s">
        <v>1985</v>
      </c>
      <c r="E1195" s="372" t="s">
        <v>1505</v>
      </c>
      <c r="F1195" s="372"/>
      <c r="G1195" s="173" t="s">
        <v>86</v>
      </c>
      <c r="H1195" s="191">
        <v>9.1300000000000008</v>
      </c>
      <c r="I1195" s="192">
        <v>0.9</v>
      </c>
      <c r="J1195" s="192">
        <v>8.2100000000000009</v>
      </c>
    </row>
    <row r="1196" spans="1:10" ht="24" customHeight="1">
      <c r="A1196" s="171" t="s">
        <v>1502</v>
      </c>
      <c r="B1196" s="172" t="s">
        <v>1986</v>
      </c>
      <c r="C1196" s="171" t="s">
        <v>13</v>
      </c>
      <c r="D1196" s="171" t="s">
        <v>1987</v>
      </c>
      <c r="E1196" s="372" t="s">
        <v>1505</v>
      </c>
      <c r="F1196" s="372"/>
      <c r="G1196" s="173" t="s">
        <v>86</v>
      </c>
      <c r="H1196" s="191">
        <v>0.14099999999999999</v>
      </c>
      <c r="I1196" s="192">
        <v>5.28</v>
      </c>
      <c r="J1196" s="192">
        <v>0.74</v>
      </c>
    </row>
    <row r="1197" spans="1:10" ht="25.5">
      <c r="A1197" s="174"/>
      <c r="B1197" s="174"/>
      <c r="C1197" s="174"/>
      <c r="D1197" s="174"/>
      <c r="E1197" s="174" t="s">
        <v>1512</v>
      </c>
      <c r="F1197" s="175">
        <v>7.44</v>
      </c>
      <c r="G1197" s="174" t="s">
        <v>1513</v>
      </c>
      <c r="H1197" s="175">
        <v>0</v>
      </c>
      <c r="I1197" s="174" t="s">
        <v>1514</v>
      </c>
      <c r="J1197" s="175">
        <v>7.44</v>
      </c>
    </row>
    <row r="1198" spans="1:10">
      <c r="A1198" s="174"/>
      <c r="B1198" s="174"/>
      <c r="C1198" s="174"/>
      <c r="D1198" s="174"/>
      <c r="E1198" s="174" t="s">
        <v>1515</v>
      </c>
      <c r="F1198" s="175">
        <v>25.63</v>
      </c>
      <c r="G1198" s="174"/>
      <c r="H1198" s="373" t="s">
        <v>1516</v>
      </c>
      <c r="I1198" s="373"/>
      <c r="J1198" s="175">
        <v>128.18</v>
      </c>
    </row>
    <row r="1199" spans="1:10" ht="49.9" customHeight="1" thickBot="1">
      <c r="A1199" s="176"/>
      <c r="B1199" s="176"/>
      <c r="C1199" s="176"/>
      <c r="D1199" s="176"/>
      <c r="E1199" s="176"/>
      <c r="F1199" s="176"/>
      <c r="G1199" s="176" t="s">
        <v>1517</v>
      </c>
      <c r="H1199" s="193">
        <v>42.9</v>
      </c>
      <c r="I1199" s="176" t="s">
        <v>1518</v>
      </c>
      <c r="J1199" s="194">
        <v>5498.92</v>
      </c>
    </row>
    <row r="1200" spans="1:10" ht="1.1499999999999999" customHeight="1" thickTop="1">
      <c r="A1200" s="177"/>
      <c r="B1200" s="177"/>
      <c r="C1200" s="177"/>
      <c r="D1200" s="177"/>
      <c r="E1200" s="177"/>
      <c r="F1200" s="177"/>
      <c r="G1200" s="177"/>
      <c r="H1200" s="177"/>
      <c r="I1200" s="177"/>
      <c r="J1200" s="177"/>
    </row>
    <row r="1201" spans="1:10" ht="18" customHeight="1">
      <c r="A1201" s="178" t="s">
        <v>2016</v>
      </c>
      <c r="B1201" s="179" t="s">
        <v>1480</v>
      </c>
      <c r="C1201" s="178" t="s">
        <v>1481</v>
      </c>
      <c r="D1201" s="178" t="s">
        <v>1482</v>
      </c>
      <c r="E1201" s="374" t="s">
        <v>1483</v>
      </c>
      <c r="F1201" s="374"/>
      <c r="G1201" s="180" t="s">
        <v>1484</v>
      </c>
      <c r="H1201" s="179" t="s">
        <v>1485</v>
      </c>
      <c r="I1201" s="179" t="s">
        <v>1486</v>
      </c>
      <c r="J1201" s="179" t="s">
        <v>1487</v>
      </c>
    </row>
    <row r="1202" spans="1:10" ht="39" customHeight="1">
      <c r="A1202" s="181" t="s">
        <v>1488</v>
      </c>
      <c r="B1202" s="182" t="s">
        <v>2017</v>
      </c>
      <c r="C1202" s="181" t="s">
        <v>13</v>
      </c>
      <c r="D1202" s="181" t="s">
        <v>490</v>
      </c>
      <c r="E1202" s="375" t="s">
        <v>1857</v>
      </c>
      <c r="F1202" s="375"/>
      <c r="G1202" s="183" t="s">
        <v>1491</v>
      </c>
      <c r="H1202" s="195">
        <v>1</v>
      </c>
      <c r="I1202" s="196">
        <v>59.2</v>
      </c>
      <c r="J1202" s="196">
        <v>59.2</v>
      </c>
    </row>
    <row r="1203" spans="1:10" ht="25.9" customHeight="1">
      <c r="A1203" s="168" t="s">
        <v>1492</v>
      </c>
      <c r="B1203" s="169" t="s">
        <v>1980</v>
      </c>
      <c r="C1203" s="168" t="s">
        <v>13</v>
      </c>
      <c r="D1203" s="168" t="s">
        <v>1981</v>
      </c>
      <c r="E1203" s="371" t="s">
        <v>1498</v>
      </c>
      <c r="F1203" s="371"/>
      <c r="G1203" s="170" t="s">
        <v>1499</v>
      </c>
      <c r="H1203" s="189">
        <v>0.25369999999999998</v>
      </c>
      <c r="I1203" s="190">
        <v>27.12</v>
      </c>
      <c r="J1203" s="190">
        <v>6.88</v>
      </c>
    </row>
    <row r="1204" spans="1:10" ht="24" customHeight="1">
      <c r="A1204" s="168" t="s">
        <v>1492</v>
      </c>
      <c r="B1204" s="169" t="s">
        <v>1500</v>
      </c>
      <c r="C1204" s="168" t="s">
        <v>13</v>
      </c>
      <c r="D1204" s="168" t="s">
        <v>1501</v>
      </c>
      <c r="E1204" s="371" t="s">
        <v>1498</v>
      </c>
      <c r="F1204" s="371"/>
      <c r="G1204" s="170" t="s">
        <v>1499</v>
      </c>
      <c r="H1204" s="189">
        <v>0.1308</v>
      </c>
      <c r="I1204" s="190">
        <v>21.78</v>
      </c>
      <c r="J1204" s="190">
        <v>2.84</v>
      </c>
    </row>
    <row r="1205" spans="1:10" ht="39" customHeight="1">
      <c r="A1205" s="171" t="s">
        <v>1502</v>
      </c>
      <c r="B1205" s="172" t="s">
        <v>2018</v>
      </c>
      <c r="C1205" s="171" t="s">
        <v>13</v>
      </c>
      <c r="D1205" s="171" t="s">
        <v>2019</v>
      </c>
      <c r="E1205" s="372" t="s">
        <v>1505</v>
      </c>
      <c r="F1205" s="372"/>
      <c r="G1205" s="173" t="s">
        <v>1491</v>
      </c>
      <c r="H1205" s="191">
        <v>1.06</v>
      </c>
      <c r="I1205" s="192">
        <v>38</v>
      </c>
      <c r="J1205" s="192">
        <v>40.28</v>
      </c>
    </row>
    <row r="1206" spans="1:10" ht="24" customHeight="1">
      <c r="A1206" s="171" t="s">
        <v>1502</v>
      </c>
      <c r="B1206" s="172" t="s">
        <v>1984</v>
      </c>
      <c r="C1206" s="171" t="s">
        <v>13</v>
      </c>
      <c r="D1206" s="171" t="s">
        <v>1985</v>
      </c>
      <c r="E1206" s="372" t="s">
        <v>1505</v>
      </c>
      <c r="F1206" s="372"/>
      <c r="G1206" s="173" t="s">
        <v>86</v>
      </c>
      <c r="H1206" s="191">
        <v>9.1325000000000003</v>
      </c>
      <c r="I1206" s="192">
        <v>0.9</v>
      </c>
      <c r="J1206" s="192">
        <v>8.2100000000000009</v>
      </c>
    </row>
    <row r="1207" spans="1:10" ht="24" customHeight="1">
      <c r="A1207" s="171" t="s">
        <v>1502</v>
      </c>
      <c r="B1207" s="172" t="s">
        <v>1986</v>
      </c>
      <c r="C1207" s="171" t="s">
        <v>13</v>
      </c>
      <c r="D1207" s="171" t="s">
        <v>1987</v>
      </c>
      <c r="E1207" s="372" t="s">
        <v>1505</v>
      </c>
      <c r="F1207" s="372"/>
      <c r="G1207" s="173" t="s">
        <v>86</v>
      </c>
      <c r="H1207" s="191">
        <v>0.188</v>
      </c>
      <c r="I1207" s="192">
        <v>5.28</v>
      </c>
      <c r="J1207" s="192">
        <v>0.99</v>
      </c>
    </row>
    <row r="1208" spans="1:10" ht="25.5">
      <c r="A1208" s="174"/>
      <c r="B1208" s="174"/>
      <c r="C1208" s="174"/>
      <c r="D1208" s="174"/>
      <c r="E1208" s="174" t="s">
        <v>1512</v>
      </c>
      <c r="F1208" s="175">
        <v>6.69</v>
      </c>
      <c r="G1208" s="174" t="s">
        <v>1513</v>
      </c>
      <c r="H1208" s="175">
        <v>0</v>
      </c>
      <c r="I1208" s="174" t="s">
        <v>1514</v>
      </c>
      <c r="J1208" s="175">
        <v>6.69</v>
      </c>
    </row>
    <row r="1209" spans="1:10">
      <c r="A1209" s="174"/>
      <c r="B1209" s="174"/>
      <c r="C1209" s="174"/>
      <c r="D1209" s="174"/>
      <c r="E1209" s="174" t="s">
        <v>1515</v>
      </c>
      <c r="F1209" s="175">
        <v>14.8</v>
      </c>
      <c r="G1209" s="174"/>
      <c r="H1209" s="373" t="s">
        <v>1516</v>
      </c>
      <c r="I1209" s="373"/>
      <c r="J1209" s="175">
        <v>74</v>
      </c>
    </row>
    <row r="1210" spans="1:10" ht="49.9" customHeight="1" thickBot="1">
      <c r="A1210" s="176"/>
      <c r="B1210" s="176"/>
      <c r="C1210" s="176"/>
      <c r="D1210" s="176"/>
      <c r="E1210" s="176"/>
      <c r="F1210" s="176"/>
      <c r="G1210" s="176" t="s">
        <v>1517</v>
      </c>
      <c r="H1210" s="193">
        <v>148.94999999999999</v>
      </c>
      <c r="I1210" s="176" t="s">
        <v>1518</v>
      </c>
      <c r="J1210" s="194">
        <v>11022.3</v>
      </c>
    </row>
    <row r="1211" spans="1:10" ht="1.1499999999999999" customHeight="1" thickTop="1">
      <c r="A1211" s="177"/>
      <c r="B1211" s="177"/>
      <c r="C1211" s="177"/>
      <c r="D1211" s="177"/>
      <c r="E1211" s="177"/>
      <c r="F1211" s="177"/>
      <c r="G1211" s="177"/>
      <c r="H1211" s="177"/>
      <c r="I1211" s="177"/>
      <c r="J1211" s="177"/>
    </row>
    <row r="1212" spans="1:10" ht="18" customHeight="1">
      <c r="A1212" s="178" t="s">
        <v>2020</v>
      </c>
      <c r="B1212" s="179" t="s">
        <v>1480</v>
      </c>
      <c r="C1212" s="178" t="s">
        <v>1481</v>
      </c>
      <c r="D1212" s="178" t="s">
        <v>1482</v>
      </c>
      <c r="E1212" s="374" t="s">
        <v>1483</v>
      </c>
      <c r="F1212" s="374"/>
      <c r="G1212" s="180" t="s">
        <v>1484</v>
      </c>
      <c r="H1212" s="179" t="s">
        <v>1485</v>
      </c>
      <c r="I1212" s="179" t="s">
        <v>1486</v>
      </c>
      <c r="J1212" s="179" t="s">
        <v>1487</v>
      </c>
    </row>
    <row r="1213" spans="1:10" ht="25.9" customHeight="1">
      <c r="A1213" s="181" t="s">
        <v>1488</v>
      </c>
      <c r="B1213" s="182" t="s">
        <v>2021</v>
      </c>
      <c r="C1213" s="181" t="s">
        <v>13</v>
      </c>
      <c r="D1213" s="181" t="s">
        <v>499</v>
      </c>
      <c r="E1213" s="375" t="s">
        <v>1857</v>
      </c>
      <c r="F1213" s="375"/>
      <c r="G1213" s="183" t="s">
        <v>29</v>
      </c>
      <c r="H1213" s="195">
        <v>1</v>
      </c>
      <c r="I1213" s="196">
        <v>18.62</v>
      </c>
      <c r="J1213" s="196">
        <v>18.62</v>
      </c>
    </row>
    <row r="1214" spans="1:10" ht="25.9" customHeight="1">
      <c r="A1214" s="168" t="s">
        <v>1492</v>
      </c>
      <c r="B1214" s="169" t="s">
        <v>1980</v>
      </c>
      <c r="C1214" s="168" t="s">
        <v>13</v>
      </c>
      <c r="D1214" s="168" t="s">
        <v>1981</v>
      </c>
      <c r="E1214" s="371" t="s">
        <v>1498</v>
      </c>
      <c r="F1214" s="371"/>
      <c r="G1214" s="170" t="s">
        <v>1499</v>
      </c>
      <c r="H1214" s="189">
        <v>8.7099999999999997E-2</v>
      </c>
      <c r="I1214" s="190">
        <v>27.12</v>
      </c>
      <c r="J1214" s="190">
        <v>2.36</v>
      </c>
    </row>
    <row r="1215" spans="1:10" ht="24" customHeight="1">
      <c r="A1215" s="168" t="s">
        <v>1492</v>
      </c>
      <c r="B1215" s="169" t="s">
        <v>1500</v>
      </c>
      <c r="C1215" s="168" t="s">
        <v>13</v>
      </c>
      <c r="D1215" s="168" t="s">
        <v>1501</v>
      </c>
      <c r="E1215" s="371" t="s">
        <v>1498</v>
      </c>
      <c r="F1215" s="371"/>
      <c r="G1215" s="170" t="s">
        <v>1499</v>
      </c>
      <c r="H1215" s="189">
        <v>3.2599999999999997E-2</v>
      </c>
      <c r="I1215" s="190">
        <v>21.78</v>
      </c>
      <c r="J1215" s="190">
        <v>0.71</v>
      </c>
    </row>
    <row r="1216" spans="1:10" ht="25.9" customHeight="1">
      <c r="A1216" s="171" t="s">
        <v>1502</v>
      </c>
      <c r="B1216" s="172" t="s">
        <v>2014</v>
      </c>
      <c r="C1216" s="171" t="s">
        <v>13</v>
      </c>
      <c r="D1216" s="171" t="s">
        <v>2015</v>
      </c>
      <c r="E1216" s="372" t="s">
        <v>1505</v>
      </c>
      <c r="F1216" s="372"/>
      <c r="G1216" s="173" t="s">
        <v>1491</v>
      </c>
      <c r="H1216" s="191">
        <v>0.1875</v>
      </c>
      <c r="I1216" s="192">
        <v>77.459999999999994</v>
      </c>
      <c r="J1216" s="192">
        <v>14.52</v>
      </c>
    </row>
    <row r="1217" spans="1:10" ht="24" customHeight="1">
      <c r="A1217" s="171" t="s">
        <v>1502</v>
      </c>
      <c r="B1217" s="172" t="s">
        <v>1984</v>
      </c>
      <c r="C1217" s="171" t="s">
        <v>13</v>
      </c>
      <c r="D1217" s="171" t="s">
        <v>1985</v>
      </c>
      <c r="E1217" s="372" t="s">
        <v>1505</v>
      </c>
      <c r="F1217" s="372"/>
      <c r="G1217" s="173" t="s">
        <v>86</v>
      </c>
      <c r="H1217" s="191">
        <v>0.63919999999999999</v>
      </c>
      <c r="I1217" s="192">
        <v>0.9</v>
      </c>
      <c r="J1217" s="192">
        <v>0.56999999999999995</v>
      </c>
    </row>
    <row r="1218" spans="1:10" ht="24" customHeight="1">
      <c r="A1218" s="171" t="s">
        <v>1502</v>
      </c>
      <c r="B1218" s="172" t="s">
        <v>1986</v>
      </c>
      <c r="C1218" s="171" t="s">
        <v>13</v>
      </c>
      <c r="D1218" s="171" t="s">
        <v>1987</v>
      </c>
      <c r="E1218" s="372" t="s">
        <v>1505</v>
      </c>
      <c r="F1218" s="372"/>
      <c r="G1218" s="173" t="s">
        <v>86</v>
      </c>
      <c r="H1218" s="191">
        <v>8.8999999999999996E-2</v>
      </c>
      <c r="I1218" s="192">
        <v>5.28</v>
      </c>
      <c r="J1218" s="192">
        <v>0.46</v>
      </c>
    </row>
    <row r="1219" spans="1:10" ht="25.5">
      <c r="A1219" s="174"/>
      <c r="B1219" s="174"/>
      <c r="C1219" s="174"/>
      <c r="D1219" s="174"/>
      <c r="E1219" s="174" t="s">
        <v>1512</v>
      </c>
      <c r="F1219" s="175">
        <v>2.12</v>
      </c>
      <c r="G1219" s="174" t="s">
        <v>1513</v>
      </c>
      <c r="H1219" s="175">
        <v>0</v>
      </c>
      <c r="I1219" s="174" t="s">
        <v>1514</v>
      </c>
      <c r="J1219" s="175">
        <v>2.12</v>
      </c>
    </row>
    <row r="1220" spans="1:10">
      <c r="A1220" s="174"/>
      <c r="B1220" s="174"/>
      <c r="C1220" s="174"/>
      <c r="D1220" s="174"/>
      <c r="E1220" s="174" t="s">
        <v>1515</v>
      </c>
      <c r="F1220" s="175">
        <v>4.6500000000000004</v>
      </c>
      <c r="G1220" s="174"/>
      <c r="H1220" s="373" t="s">
        <v>1516</v>
      </c>
      <c r="I1220" s="373"/>
      <c r="J1220" s="175">
        <v>23.27</v>
      </c>
    </row>
    <row r="1221" spans="1:10" ht="49.9" customHeight="1" thickBot="1">
      <c r="A1221" s="176"/>
      <c r="B1221" s="176"/>
      <c r="C1221" s="176"/>
      <c r="D1221" s="176"/>
      <c r="E1221" s="176"/>
      <c r="F1221" s="176"/>
      <c r="G1221" s="176" t="s">
        <v>1517</v>
      </c>
      <c r="H1221" s="193">
        <v>68</v>
      </c>
      <c r="I1221" s="176" t="s">
        <v>1518</v>
      </c>
      <c r="J1221" s="194">
        <v>1582.36</v>
      </c>
    </row>
    <row r="1222" spans="1:10" ht="1.1499999999999999" customHeight="1" thickTop="1">
      <c r="A1222" s="177"/>
      <c r="B1222" s="177"/>
      <c r="C1222" s="177"/>
      <c r="D1222" s="177"/>
      <c r="E1222" s="177"/>
      <c r="F1222" s="177"/>
      <c r="G1222" s="177"/>
      <c r="H1222" s="177"/>
      <c r="I1222" s="177"/>
      <c r="J1222" s="177"/>
    </row>
    <row r="1223" spans="1:10" ht="18" customHeight="1">
      <c r="A1223" s="178" t="s">
        <v>2022</v>
      </c>
      <c r="B1223" s="179" t="s">
        <v>1480</v>
      </c>
      <c r="C1223" s="178" t="s">
        <v>1481</v>
      </c>
      <c r="D1223" s="178" t="s">
        <v>1482</v>
      </c>
      <c r="E1223" s="374" t="s">
        <v>1483</v>
      </c>
      <c r="F1223" s="374"/>
      <c r="G1223" s="180" t="s">
        <v>1484</v>
      </c>
      <c r="H1223" s="179" t="s">
        <v>1485</v>
      </c>
      <c r="I1223" s="179" t="s">
        <v>1486</v>
      </c>
      <c r="J1223" s="179" t="s">
        <v>1487</v>
      </c>
    </row>
    <row r="1224" spans="1:10" ht="24" customHeight="1">
      <c r="A1224" s="181" t="s">
        <v>1488</v>
      </c>
      <c r="B1224" s="182" t="s">
        <v>2023</v>
      </c>
      <c r="C1224" s="181" t="s">
        <v>13</v>
      </c>
      <c r="D1224" s="181" t="s">
        <v>502</v>
      </c>
      <c r="E1224" s="375" t="s">
        <v>1857</v>
      </c>
      <c r="F1224" s="375"/>
      <c r="G1224" s="183" t="s">
        <v>29</v>
      </c>
      <c r="H1224" s="195">
        <v>1</v>
      </c>
      <c r="I1224" s="196">
        <v>81.739999999999995</v>
      </c>
      <c r="J1224" s="196">
        <v>81.739999999999995</v>
      </c>
    </row>
    <row r="1225" spans="1:10" ht="24" customHeight="1">
      <c r="A1225" s="168" t="s">
        <v>1492</v>
      </c>
      <c r="B1225" s="169" t="s">
        <v>1628</v>
      </c>
      <c r="C1225" s="168" t="s">
        <v>13</v>
      </c>
      <c r="D1225" s="168" t="s">
        <v>1629</v>
      </c>
      <c r="E1225" s="371" t="s">
        <v>1498</v>
      </c>
      <c r="F1225" s="371"/>
      <c r="G1225" s="170" t="s">
        <v>1499</v>
      </c>
      <c r="H1225" s="189">
        <v>0.10299999999999999</v>
      </c>
      <c r="I1225" s="190">
        <v>27.26</v>
      </c>
      <c r="J1225" s="190">
        <v>2.8</v>
      </c>
    </row>
    <row r="1226" spans="1:10" ht="24" customHeight="1">
      <c r="A1226" s="168" t="s">
        <v>1492</v>
      </c>
      <c r="B1226" s="169" t="s">
        <v>1500</v>
      </c>
      <c r="C1226" s="168" t="s">
        <v>13</v>
      </c>
      <c r="D1226" s="168" t="s">
        <v>1501</v>
      </c>
      <c r="E1226" s="371" t="s">
        <v>1498</v>
      </c>
      <c r="F1226" s="371"/>
      <c r="G1226" s="170" t="s">
        <v>1499</v>
      </c>
      <c r="H1226" s="189">
        <v>5.1999999999999998E-2</v>
      </c>
      <c r="I1226" s="190">
        <v>21.78</v>
      </c>
      <c r="J1226" s="190">
        <v>1.1299999999999999</v>
      </c>
    </row>
    <row r="1227" spans="1:10" ht="24" customHeight="1">
      <c r="A1227" s="171" t="s">
        <v>1502</v>
      </c>
      <c r="B1227" s="172" t="s">
        <v>2024</v>
      </c>
      <c r="C1227" s="171" t="s">
        <v>13</v>
      </c>
      <c r="D1227" s="171" t="s">
        <v>2025</v>
      </c>
      <c r="E1227" s="372" t="s">
        <v>1505</v>
      </c>
      <c r="F1227" s="372"/>
      <c r="G1227" s="173" t="s">
        <v>86</v>
      </c>
      <c r="H1227" s="191">
        <v>0.33</v>
      </c>
      <c r="I1227" s="192">
        <v>40.71</v>
      </c>
      <c r="J1227" s="192">
        <v>13.43</v>
      </c>
    </row>
    <row r="1228" spans="1:10" ht="25.9" customHeight="1">
      <c r="A1228" s="171" t="s">
        <v>1502</v>
      </c>
      <c r="B1228" s="172" t="s">
        <v>2026</v>
      </c>
      <c r="C1228" s="171" t="s">
        <v>13</v>
      </c>
      <c r="D1228" s="171" t="s">
        <v>2027</v>
      </c>
      <c r="E1228" s="372" t="s">
        <v>1505</v>
      </c>
      <c r="F1228" s="372"/>
      <c r="G1228" s="173" t="s">
        <v>29</v>
      </c>
      <c r="H1228" s="191">
        <v>1.34</v>
      </c>
      <c r="I1228" s="192">
        <v>48.05</v>
      </c>
      <c r="J1228" s="192">
        <v>64.38</v>
      </c>
    </row>
    <row r="1229" spans="1:10" ht="25.5">
      <c r="A1229" s="174"/>
      <c r="B1229" s="174"/>
      <c r="C1229" s="174"/>
      <c r="D1229" s="174"/>
      <c r="E1229" s="174" t="s">
        <v>1512</v>
      </c>
      <c r="F1229" s="175">
        <v>2.71</v>
      </c>
      <c r="G1229" s="174" t="s">
        <v>1513</v>
      </c>
      <c r="H1229" s="175">
        <v>0</v>
      </c>
      <c r="I1229" s="174" t="s">
        <v>1514</v>
      </c>
      <c r="J1229" s="175">
        <v>2.71</v>
      </c>
    </row>
    <row r="1230" spans="1:10">
      <c r="A1230" s="174"/>
      <c r="B1230" s="174"/>
      <c r="C1230" s="174"/>
      <c r="D1230" s="174"/>
      <c r="E1230" s="174" t="s">
        <v>1515</v>
      </c>
      <c r="F1230" s="175">
        <v>20.43</v>
      </c>
      <c r="G1230" s="174"/>
      <c r="H1230" s="373" t="s">
        <v>1516</v>
      </c>
      <c r="I1230" s="373"/>
      <c r="J1230" s="175">
        <v>102.17</v>
      </c>
    </row>
    <row r="1231" spans="1:10" ht="49.9" customHeight="1" thickBot="1">
      <c r="A1231" s="176"/>
      <c r="B1231" s="176"/>
      <c r="C1231" s="176"/>
      <c r="D1231" s="176"/>
      <c r="E1231" s="176"/>
      <c r="F1231" s="176"/>
      <c r="G1231" s="176" t="s">
        <v>1517</v>
      </c>
      <c r="H1231" s="193">
        <v>127.2</v>
      </c>
      <c r="I1231" s="176" t="s">
        <v>1518</v>
      </c>
      <c r="J1231" s="194">
        <v>12996.02</v>
      </c>
    </row>
    <row r="1232" spans="1:10" ht="1.1499999999999999" customHeight="1" thickTop="1">
      <c r="A1232" s="177"/>
      <c r="B1232" s="177"/>
      <c r="C1232" s="177"/>
      <c r="D1232" s="177"/>
      <c r="E1232" s="177"/>
      <c r="F1232" s="177"/>
      <c r="G1232" s="177"/>
      <c r="H1232" s="177"/>
      <c r="I1232" s="177"/>
      <c r="J1232" s="177"/>
    </row>
    <row r="1233" spans="1:10" ht="18" customHeight="1">
      <c r="A1233" s="178" t="s">
        <v>2028</v>
      </c>
      <c r="B1233" s="179" t="s">
        <v>1480</v>
      </c>
      <c r="C1233" s="178" t="s">
        <v>1481</v>
      </c>
      <c r="D1233" s="178" t="s">
        <v>1482</v>
      </c>
      <c r="E1233" s="374" t="s">
        <v>1483</v>
      </c>
      <c r="F1233" s="374"/>
      <c r="G1233" s="180" t="s">
        <v>1484</v>
      </c>
      <c r="H1233" s="179" t="s">
        <v>1485</v>
      </c>
      <c r="I1233" s="179" t="s">
        <v>1486</v>
      </c>
      <c r="J1233" s="179" t="s">
        <v>1487</v>
      </c>
    </row>
    <row r="1234" spans="1:10" ht="25.9" customHeight="1">
      <c r="A1234" s="181" t="s">
        <v>1488</v>
      </c>
      <c r="B1234" s="182" t="s">
        <v>2029</v>
      </c>
      <c r="C1234" s="181" t="s">
        <v>13</v>
      </c>
      <c r="D1234" s="181" t="s">
        <v>505</v>
      </c>
      <c r="E1234" s="375" t="s">
        <v>1857</v>
      </c>
      <c r="F1234" s="375"/>
      <c r="G1234" s="183" t="s">
        <v>29</v>
      </c>
      <c r="H1234" s="195">
        <v>1</v>
      </c>
      <c r="I1234" s="196">
        <v>125.94</v>
      </c>
      <c r="J1234" s="196">
        <v>125.94</v>
      </c>
    </row>
    <row r="1235" spans="1:10" ht="24" customHeight="1">
      <c r="A1235" s="168" t="s">
        <v>1492</v>
      </c>
      <c r="B1235" s="169" t="s">
        <v>1901</v>
      </c>
      <c r="C1235" s="168" t="s">
        <v>13</v>
      </c>
      <c r="D1235" s="168" t="s">
        <v>1902</v>
      </c>
      <c r="E1235" s="371" t="s">
        <v>1498</v>
      </c>
      <c r="F1235" s="371"/>
      <c r="G1235" s="170" t="s">
        <v>1499</v>
      </c>
      <c r="H1235" s="189">
        <v>0.54700000000000004</v>
      </c>
      <c r="I1235" s="190">
        <v>28</v>
      </c>
      <c r="J1235" s="190">
        <v>15.31</v>
      </c>
    </row>
    <row r="1236" spans="1:10" ht="24" customHeight="1">
      <c r="A1236" s="168" t="s">
        <v>1492</v>
      </c>
      <c r="B1236" s="169" t="s">
        <v>1500</v>
      </c>
      <c r="C1236" s="168" t="s">
        <v>13</v>
      </c>
      <c r="D1236" s="168" t="s">
        <v>1501</v>
      </c>
      <c r="E1236" s="371" t="s">
        <v>1498</v>
      </c>
      <c r="F1236" s="371"/>
      <c r="G1236" s="170" t="s">
        <v>1499</v>
      </c>
      <c r="H1236" s="189">
        <v>0.27300000000000002</v>
      </c>
      <c r="I1236" s="190">
        <v>21.78</v>
      </c>
      <c r="J1236" s="190">
        <v>5.94</v>
      </c>
    </row>
    <row r="1237" spans="1:10" ht="39" customHeight="1">
      <c r="A1237" s="171" t="s">
        <v>1502</v>
      </c>
      <c r="B1237" s="172" t="s">
        <v>2030</v>
      </c>
      <c r="C1237" s="171" t="s">
        <v>13</v>
      </c>
      <c r="D1237" s="171" t="s">
        <v>2031</v>
      </c>
      <c r="E1237" s="372" t="s">
        <v>1505</v>
      </c>
      <c r="F1237" s="372"/>
      <c r="G1237" s="173" t="s">
        <v>29</v>
      </c>
      <c r="H1237" s="191">
        <v>1</v>
      </c>
      <c r="I1237" s="192">
        <v>101.13</v>
      </c>
      <c r="J1237" s="192">
        <v>101.13</v>
      </c>
    </row>
    <row r="1238" spans="1:10" ht="24" customHeight="1">
      <c r="A1238" s="171" t="s">
        <v>1502</v>
      </c>
      <c r="B1238" s="172" t="s">
        <v>2032</v>
      </c>
      <c r="C1238" s="171" t="s">
        <v>13</v>
      </c>
      <c r="D1238" s="171" t="s">
        <v>2033</v>
      </c>
      <c r="E1238" s="372" t="s">
        <v>1505</v>
      </c>
      <c r="F1238" s="372"/>
      <c r="G1238" s="173" t="s">
        <v>86</v>
      </c>
      <c r="H1238" s="191">
        <v>1.29</v>
      </c>
      <c r="I1238" s="192">
        <v>2.76</v>
      </c>
      <c r="J1238" s="192">
        <v>3.56</v>
      </c>
    </row>
    <row r="1239" spans="1:10" ht="25.5">
      <c r="A1239" s="174"/>
      <c r="B1239" s="174"/>
      <c r="C1239" s="174"/>
      <c r="D1239" s="174"/>
      <c r="E1239" s="174" t="s">
        <v>1512</v>
      </c>
      <c r="F1239" s="175">
        <v>14.79</v>
      </c>
      <c r="G1239" s="174" t="s">
        <v>1513</v>
      </c>
      <c r="H1239" s="175">
        <v>0</v>
      </c>
      <c r="I1239" s="174" t="s">
        <v>1514</v>
      </c>
      <c r="J1239" s="175">
        <v>14.79</v>
      </c>
    </row>
    <row r="1240" spans="1:10">
      <c r="A1240" s="174"/>
      <c r="B1240" s="174"/>
      <c r="C1240" s="174"/>
      <c r="D1240" s="174"/>
      <c r="E1240" s="174" t="s">
        <v>1515</v>
      </c>
      <c r="F1240" s="175">
        <v>31.48</v>
      </c>
      <c r="G1240" s="174"/>
      <c r="H1240" s="373" t="s">
        <v>1516</v>
      </c>
      <c r="I1240" s="373"/>
      <c r="J1240" s="175">
        <v>157.41999999999999</v>
      </c>
    </row>
    <row r="1241" spans="1:10" ht="49.9" customHeight="1" thickBot="1">
      <c r="A1241" s="176"/>
      <c r="B1241" s="176"/>
      <c r="C1241" s="176"/>
      <c r="D1241" s="176"/>
      <c r="E1241" s="176"/>
      <c r="F1241" s="176"/>
      <c r="G1241" s="176" t="s">
        <v>1517</v>
      </c>
      <c r="H1241" s="193">
        <v>53.45</v>
      </c>
      <c r="I1241" s="176" t="s">
        <v>1518</v>
      </c>
      <c r="J1241" s="194">
        <v>8414.09</v>
      </c>
    </row>
    <row r="1242" spans="1:10" ht="1.1499999999999999" customHeight="1" thickTop="1">
      <c r="A1242" s="177"/>
      <c r="B1242" s="177"/>
      <c r="C1242" s="177"/>
      <c r="D1242" s="177"/>
      <c r="E1242" s="177"/>
      <c r="F1242" s="177"/>
      <c r="G1242" s="177"/>
      <c r="H1242" s="177"/>
      <c r="I1242" s="177"/>
      <c r="J1242" s="177"/>
    </row>
    <row r="1243" spans="1:10" ht="18" customHeight="1">
      <c r="A1243" s="178" t="s">
        <v>2034</v>
      </c>
      <c r="B1243" s="179" t="s">
        <v>1480</v>
      </c>
      <c r="C1243" s="178" t="s">
        <v>1481</v>
      </c>
      <c r="D1243" s="178" t="s">
        <v>1482</v>
      </c>
      <c r="E1243" s="374" t="s">
        <v>1483</v>
      </c>
      <c r="F1243" s="374"/>
      <c r="G1243" s="180" t="s">
        <v>1484</v>
      </c>
      <c r="H1243" s="179" t="s">
        <v>1485</v>
      </c>
      <c r="I1243" s="179" t="s">
        <v>1486</v>
      </c>
      <c r="J1243" s="179" t="s">
        <v>1487</v>
      </c>
    </row>
    <row r="1244" spans="1:10" ht="25.9" customHeight="1">
      <c r="A1244" s="181" t="s">
        <v>1488</v>
      </c>
      <c r="B1244" s="182" t="s">
        <v>2035</v>
      </c>
      <c r="C1244" s="181" t="s">
        <v>13</v>
      </c>
      <c r="D1244" s="181" t="s">
        <v>511</v>
      </c>
      <c r="E1244" s="375" t="s">
        <v>1495</v>
      </c>
      <c r="F1244" s="375"/>
      <c r="G1244" s="183" t="s">
        <v>1491</v>
      </c>
      <c r="H1244" s="195">
        <v>1</v>
      </c>
      <c r="I1244" s="196">
        <v>66.510000000000005</v>
      </c>
      <c r="J1244" s="196">
        <v>66.510000000000005</v>
      </c>
    </row>
    <row r="1245" spans="1:10" ht="24" customHeight="1">
      <c r="A1245" s="168" t="s">
        <v>1492</v>
      </c>
      <c r="B1245" s="169" t="s">
        <v>2036</v>
      </c>
      <c r="C1245" s="168" t="s">
        <v>13</v>
      </c>
      <c r="D1245" s="168" t="s">
        <v>2037</v>
      </c>
      <c r="E1245" s="371" t="s">
        <v>1498</v>
      </c>
      <c r="F1245" s="371"/>
      <c r="G1245" s="170" t="s">
        <v>1499</v>
      </c>
      <c r="H1245" s="189">
        <v>0.27500000000000002</v>
      </c>
      <c r="I1245" s="190">
        <v>28.76</v>
      </c>
      <c r="J1245" s="190">
        <v>7.9</v>
      </c>
    </row>
    <row r="1246" spans="1:10" ht="24" customHeight="1">
      <c r="A1246" s="168" t="s">
        <v>1492</v>
      </c>
      <c r="B1246" s="169" t="s">
        <v>1500</v>
      </c>
      <c r="C1246" s="168" t="s">
        <v>13</v>
      </c>
      <c r="D1246" s="168" t="s">
        <v>1501</v>
      </c>
      <c r="E1246" s="371" t="s">
        <v>1498</v>
      </c>
      <c r="F1246" s="371"/>
      <c r="G1246" s="170" t="s">
        <v>1499</v>
      </c>
      <c r="H1246" s="189">
        <v>0.115</v>
      </c>
      <c r="I1246" s="190">
        <v>21.78</v>
      </c>
      <c r="J1246" s="190">
        <v>2.5</v>
      </c>
    </row>
    <row r="1247" spans="1:10" ht="24" customHeight="1">
      <c r="A1247" s="171" t="s">
        <v>1502</v>
      </c>
      <c r="B1247" s="172" t="s">
        <v>2038</v>
      </c>
      <c r="C1247" s="171" t="s">
        <v>13</v>
      </c>
      <c r="D1247" s="171" t="s">
        <v>2039</v>
      </c>
      <c r="E1247" s="372" t="s">
        <v>1505</v>
      </c>
      <c r="F1247" s="372"/>
      <c r="G1247" s="173" t="s">
        <v>1599</v>
      </c>
      <c r="H1247" s="191">
        <v>6.4000000000000001E-2</v>
      </c>
      <c r="I1247" s="192">
        <v>54.09</v>
      </c>
      <c r="J1247" s="192">
        <v>3.46</v>
      </c>
    </row>
    <row r="1248" spans="1:10" ht="24" customHeight="1">
      <c r="A1248" s="171" t="s">
        <v>1502</v>
      </c>
      <c r="B1248" s="172" t="s">
        <v>2040</v>
      </c>
      <c r="C1248" s="171" t="s">
        <v>13</v>
      </c>
      <c r="D1248" s="171" t="s">
        <v>2041</v>
      </c>
      <c r="E1248" s="372" t="s">
        <v>1505</v>
      </c>
      <c r="F1248" s="372"/>
      <c r="G1248" s="173" t="s">
        <v>1599</v>
      </c>
      <c r="H1248" s="191">
        <v>0.32200000000000001</v>
      </c>
      <c r="I1248" s="192">
        <v>84.07</v>
      </c>
      <c r="J1248" s="192">
        <v>27.07</v>
      </c>
    </row>
    <row r="1249" spans="1:10" ht="24" customHeight="1">
      <c r="A1249" s="171" t="s">
        <v>1502</v>
      </c>
      <c r="B1249" s="172" t="s">
        <v>2042</v>
      </c>
      <c r="C1249" s="171" t="s">
        <v>13</v>
      </c>
      <c r="D1249" s="171" t="s">
        <v>2043</v>
      </c>
      <c r="E1249" s="372" t="s">
        <v>1505</v>
      </c>
      <c r="F1249" s="372"/>
      <c r="G1249" s="173" t="s">
        <v>21</v>
      </c>
      <c r="H1249" s="191">
        <v>0.01</v>
      </c>
      <c r="I1249" s="192">
        <v>7.75</v>
      </c>
      <c r="J1249" s="192">
        <v>7.0000000000000007E-2</v>
      </c>
    </row>
    <row r="1250" spans="1:10" ht="24" customHeight="1">
      <c r="A1250" s="171" t="s">
        <v>1502</v>
      </c>
      <c r="B1250" s="172" t="s">
        <v>2044</v>
      </c>
      <c r="C1250" s="171" t="s">
        <v>13</v>
      </c>
      <c r="D1250" s="171" t="s">
        <v>2045</v>
      </c>
      <c r="E1250" s="372" t="s">
        <v>1505</v>
      </c>
      <c r="F1250" s="372"/>
      <c r="G1250" s="173" t="s">
        <v>1599</v>
      </c>
      <c r="H1250" s="191">
        <v>0.2016</v>
      </c>
      <c r="I1250" s="192">
        <v>126.58</v>
      </c>
      <c r="J1250" s="192">
        <v>25.51</v>
      </c>
    </row>
    <row r="1251" spans="1:10" ht="25.5">
      <c r="A1251" s="174"/>
      <c r="B1251" s="174"/>
      <c r="C1251" s="174"/>
      <c r="D1251" s="174"/>
      <c r="E1251" s="174" t="s">
        <v>1512</v>
      </c>
      <c r="F1251" s="175">
        <v>6.88</v>
      </c>
      <c r="G1251" s="174" t="s">
        <v>1513</v>
      </c>
      <c r="H1251" s="175">
        <v>0</v>
      </c>
      <c r="I1251" s="174" t="s">
        <v>1514</v>
      </c>
      <c r="J1251" s="175">
        <v>6.88</v>
      </c>
    </row>
    <row r="1252" spans="1:10">
      <c r="A1252" s="174"/>
      <c r="B1252" s="174"/>
      <c r="C1252" s="174"/>
      <c r="D1252" s="174"/>
      <c r="E1252" s="174" t="s">
        <v>1515</v>
      </c>
      <c r="F1252" s="175">
        <v>16.62</v>
      </c>
      <c r="G1252" s="174"/>
      <c r="H1252" s="373" t="s">
        <v>1516</v>
      </c>
      <c r="I1252" s="373"/>
      <c r="J1252" s="175">
        <v>83.13</v>
      </c>
    </row>
    <row r="1253" spans="1:10" ht="49.9" customHeight="1" thickBot="1">
      <c r="A1253" s="176"/>
      <c r="B1253" s="176"/>
      <c r="C1253" s="176"/>
      <c r="D1253" s="176"/>
      <c r="E1253" s="176"/>
      <c r="F1253" s="176"/>
      <c r="G1253" s="176" t="s">
        <v>1517</v>
      </c>
      <c r="H1253" s="193">
        <v>37.42</v>
      </c>
      <c r="I1253" s="176" t="s">
        <v>1518</v>
      </c>
      <c r="J1253" s="194">
        <v>3110.72</v>
      </c>
    </row>
    <row r="1254" spans="1:10" ht="1.1499999999999999" customHeight="1" thickTop="1">
      <c r="A1254" s="177"/>
      <c r="B1254" s="177"/>
      <c r="C1254" s="177"/>
      <c r="D1254" s="177"/>
      <c r="E1254" s="177"/>
      <c r="F1254" s="177"/>
      <c r="G1254" s="177"/>
      <c r="H1254" s="177"/>
      <c r="I1254" s="177"/>
      <c r="J1254" s="177"/>
    </row>
    <row r="1255" spans="1:10" ht="18" customHeight="1">
      <c r="A1255" s="178" t="s">
        <v>2046</v>
      </c>
      <c r="B1255" s="179" t="s">
        <v>1480</v>
      </c>
      <c r="C1255" s="178" t="s">
        <v>1481</v>
      </c>
      <c r="D1255" s="178" t="s">
        <v>1482</v>
      </c>
      <c r="E1255" s="374" t="s">
        <v>1483</v>
      </c>
      <c r="F1255" s="374"/>
      <c r="G1255" s="180" t="s">
        <v>1484</v>
      </c>
      <c r="H1255" s="179" t="s">
        <v>1485</v>
      </c>
      <c r="I1255" s="179" t="s">
        <v>1486</v>
      </c>
      <c r="J1255" s="179" t="s">
        <v>1487</v>
      </c>
    </row>
    <row r="1256" spans="1:10" ht="39" customHeight="1">
      <c r="A1256" s="181" t="s">
        <v>1488</v>
      </c>
      <c r="B1256" s="182" t="s">
        <v>2047</v>
      </c>
      <c r="C1256" s="181" t="s">
        <v>13</v>
      </c>
      <c r="D1256" s="181" t="s">
        <v>516</v>
      </c>
      <c r="E1256" s="375" t="s">
        <v>1857</v>
      </c>
      <c r="F1256" s="375"/>
      <c r="G1256" s="183" t="s">
        <v>1491</v>
      </c>
      <c r="H1256" s="195">
        <v>1</v>
      </c>
      <c r="I1256" s="196">
        <v>51.64</v>
      </c>
      <c r="J1256" s="196">
        <v>51.64</v>
      </c>
    </row>
    <row r="1257" spans="1:10" ht="39" customHeight="1">
      <c r="A1257" s="168" t="s">
        <v>1492</v>
      </c>
      <c r="B1257" s="169" t="s">
        <v>2002</v>
      </c>
      <c r="C1257" s="168" t="s">
        <v>13</v>
      </c>
      <c r="D1257" s="168" t="s">
        <v>2003</v>
      </c>
      <c r="E1257" s="371" t="s">
        <v>1498</v>
      </c>
      <c r="F1257" s="371"/>
      <c r="G1257" s="170" t="s">
        <v>1534</v>
      </c>
      <c r="H1257" s="189">
        <v>4.3099999999999999E-2</v>
      </c>
      <c r="I1257" s="190">
        <v>853.77</v>
      </c>
      <c r="J1257" s="190">
        <v>36.79</v>
      </c>
    </row>
    <row r="1258" spans="1:10" ht="24" customHeight="1">
      <c r="A1258" s="168" t="s">
        <v>1492</v>
      </c>
      <c r="B1258" s="169" t="s">
        <v>1628</v>
      </c>
      <c r="C1258" s="168" t="s">
        <v>13</v>
      </c>
      <c r="D1258" s="168" t="s">
        <v>1629</v>
      </c>
      <c r="E1258" s="371" t="s">
        <v>1498</v>
      </c>
      <c r="F1258" s="371"/>
      <c r="G1258" s="170" t="s">
        <v>1499</v>
      </c>
      <c r="H1258" s="189">
        <v>0.33300000000000002</v>
      </c>
      <c r="I1258" s="190">
        <v>27.26</v>
      </c>
      <c r="J1258" s="190">
        <v>9.07</v>
      </c>
    </row>
    <row r="1259" spans="1:10" ht="24" customHeight="1">
      <c r="A1259" s="168" t="s">
        <v>1492</v>
      </c>
      <c r="B1259" s="169" t="s">
        <v>1500</v>
      </c>
      <c r="C1259" s="168" t="s">
        <v>13</v>
      </c>
      <c r="D1259" s="168" t="s">
        <v>1501</v>
      </c>
      <c r="E1259" s="371" t="s">
        <v>1498</v>
      </c>
      <c r="F1259" s="371"/>
      <c r="G1259" s="170" t="s">
        <v>1499</v>
      </c>
      <c r="H1259" s="189">
        <v>0.16700000000000001</v>
      </c>
      <c r="I1259" s="190">
        <v>21.78</v>
      </c>
      <c r="J1259" s="190">
        <v>3.63</v>
      </c>
    </row>
    <row r="1260" spans="1:10" ht="25.9" customHeight="1">
      <c r="A1260" s="171" t="s">
        <v>1502</v>
      </c>
      <c r="B1260" s="172" t="s">
        <v>2006</v>
      </c>
      <c r="C1260" s="171" t="s">
        <v>13</v>
      </c>
      <c r="D1260" s="171" t="s">
        <v>2007</v>
      </c>
      <c r="E1260" s="372" t="s">
        <v>1505</v>
      </c>
      <c r="F1260" s="372"/>
      <c r="G1260" s="173" t="s">
        <v>29</v>
      </c>
      <c r="H1260" s="191">
        <v>1.67</v>
      </c>
      <c r="I1260" s="192">
        <v>1.29</v>
      </c>
      <c r="J1260" s="192">
        <v>2.15</v>
      </c>
    </row>
    <row r="1261" spans="1:10" ht="25.5">
      <c r="A1261" s="174"/>
      <c r="B1261" s="174"/>
      <c r="C1261" s="174"/>
      <c r="D1261" s="174"/>
      <c r="E1261" s="174" t="s">
        <v>1512</v>
      </c>
      <c r="F1261" s="175">
        <v>11.99</v>
      </c>
      <c r="G1261" s="174" t="s">
        <v>1513</v>
      </c>
      <c r="H1261" s="175">
        <v>0</v>
      </c>
      <c r="I1261" s="174" t="s">
        <v>1514</v>
      </c>
      <c r="J1261" s="175">
        <v>11.99</v>
      </c>
    </row>
    <row r="1262" spans="1:10">
      <c r="A1262" s="174"/>
      <c r="B1262" s="174"/>
      <c r="C1262" s="174"/>
      <c r="D1262" s="174"/>
      <c r="E1262" s="174" t="s">
        <v>1515</v>
      </c>
      <c r="F1262" s="175">
        <v>12.91</v>
      </c>
      <c r="G1262" s="174"/>
      <c r="H1262" s="373" t="s">
        <v>1516</v>
      </c>
      <c r="I1262" s="373"/>
      <c r="J1262" s="175">
        <v>64.55</v>
      </c>
    </row>
    <row r="1263" spans="1:10" ht="49.9" customHeight="1" thickBot="1">
      <c r="A1263" s="176"/>
      <c r="B1263" s="176"/>
      <c r="C1263" s="176"/>
      <c r="D1263" s="176"/>
      <c r="E1263" s="176"/>
      <c r="F1263" s="176"/>
      <c r="G1263" s="176" t="s">
        <v>1517</v>
      </c>
      <c r="H1263" s="193">
        <v>254.8</v>
      </c>
      <c r="I1263" s="176" t="s">
        <v>1518</v>
      </c>
      <c r="J1263" s="194">
        <v>16447.34</v>
      </c>
    </row>
    <row r="1264" spans="1:10" ht="1.1499999999999999" customHeight="1" thickTop="1">
      <c r="A1264" s="177"/>
      <c r="B1264" s="177"/>
      <c r="C1264" s="177"/>
      <c r="D1264" s="177"/>
      <c r="E1264" s="177"/>
      <c r="F1264" s="177"/>
      <c r="G1264" s="177"/>
      <c r="H1264" s="177"/>
      <c r="I1264" s="177"/>
      <c r="J1264" s="177"/>
    </row>
    <row r="1265" spans="1:10" ht="18" customHeight="1">
      <c r="A1265" s="178" t="s">
        <v>2048</v>
      </c>
      <c r="B1265" s="179" t="s">
        <v>1480</v>
      </c>
      <c r="C1265" s="178" t="s">
        <v>1481</v>
      </c>
      <c r="D1265" s="178" t="s">
        <v>1482</v>
      </c>
      <c r="E1265" s="374" t="s">
        <v>1483</v>
      </c>
      <c r="F1265" s="374"/>
      <c r="G1265" s="180" t="s">
        <v>1484</v>
      </c>
      <c r="H1265" s="179" t="s">
        <v>1485</v>
      </c>
      <c r="I1265" s="179" t="s">
        <v>1486</v>
      </c>
      <c r="J1265" s="179" t="s">
        <v>1487</v>
      </c>
    </row>
    <row r="1266" spans="1:10" ht="39" customHeight="1">
      <c r="A1266" s="181" t="s">
        <v>1488</v>
      </c>
      <c r="B1266" s="182" t="s">
        <v>2049</v>
      </c>
      <c r="C1266" s="181" t="s">
        <v>13</v>
      </c>
      <c r="D1266" s="181" t="s">
        <v>519</v>
      </c>
      <c r="E1266" s="375" t="s">
        <v>1490</v>
      </c>
      <c r="F1266" s="375"/>
      <c r="G1266" s="183" t="s">
        <v>1491</v>
      </c>
      <c r="H1266" s="195">
        <v>1</v>
      </c>
      <c r="I1266" s="196">
        <v>87.16</v>
      </c>
      <c r="J1266" s="196">
        <v>87.16</v>
      </c>
    </row>
    <row r="1267" spans="1:10" ht="24" customHeight="1">
      <c r="A1267" s="168" t="s">
        <v>1492</v>
      </c>
      <c r="B1267" s="169" t="s">
        <v>2050</v>
      </c>
      <c r="C1267" s="168" t="s">
        <v>13</v>
      </c>
      <c r="D1267" s="168" t="s">
        <v>2051</v>
      </c>
      <c r="E1267" s="371" t="s">
        <v>1498</v>
      </c>
      <c r="F1267" s="371"/>
      <c r="G1267" s="170" t="s">
        <v>1499</v>
      </c>
      <c r="H1267" s="189">
        <v>0.3725</v>
      </c>
      <c r="I1267" s="190">
        <v>25.22</v>
      </c>
      <c r="J1267" s="190">
        <v>9.39</v>
      </c>
    </row>
    <row r="1268" spans="1:10" ht="24" customHeight="1">
      <c r="A1268" s="168" t="s">
        <v>1492</v>
      </c>
      <c r="B1268" s="169" t="s">
        <v>1500</v>
      </c>
      <c r="C1268" s="168" t="s">
        <v>13</v>
      </c>
      <c r="D1268" s="168" t="s">
        <v>1501</v>
      </c>
      <c r="E1268" s="371" t="s">
        <v>1498</v>
      </c>
      <c r="F1268" s="371"/>
      <c r="G1268" s="170" t="s">
        <v>1499</v>
      </c>
      <c r="H1268" s="189">
        <v>0.3725</v>
      </c>
      <c r="I1268" s="190">
        <v>21.78</v>
      </c>
      <c r="J1268" s="190">
        <v>8.11</v>
      </c>
    </row>
    <row r="1269" spans="1:10" ht="39" customHeight="1">
      <c r="A1269" s="168" t="s">
        <v>1492</v>
      </c>
      <c r="B1269" s="169" t="s">
        <v>1845</v>
      </c>
      <c r="C1269" s="168" t="s">
        <v>13</v>
      </c>
      <c r="D1269" s="168" t="s">
        <v>1846</v>
      </c>
      <c r="E1269" s="371" t="s">
        <v>1526</v>
      </c>
      <c r="F1269" s="371"/>
      <c r="G1269" s="170" t="s">
        <v>1527</v>
      </c>
      <c r="H1269" s="189">
        <v>4.1000000000000003E-3</v>
      </c>
      <c r="I1269" s="190">
        <v>9.5399999999999991</v>
      </c>
      <c r="J1269" s="190">
        <v>0.03</v>
      </c>
    </row>
    <row r="1270" spans="1:10" ht="39" customHeight="1">
      <c r="A1270" s="168" t="s">
        <v>1492</v>
      </c>
      <c r="B1270" s="169" t="s">
        <v>1847</v>
      </c>
      <c r="C1270" s="168" t="s">
        <v>13</v>
      </c>
      <c r="D1270" s="168" t="s">
        <v>1848</v>
      </c>
      <c r="E1270" s="371" t="s">
        <v>1526</v>
      </c>
      <c r="F1270" s="371"/>
      <c r="G1270" s="170" t="s">
        <v>1530</v>
      </c>
      <c r="H1270" s="189">
        <v>0.18210000000000001</v>
      </c>
      <c r="I1270" s="190">
        <v>0.64</v>
      </c>
      <c r="J1270" s="190">
        <v>0.11</v>
      </c>
    </row>
    <row r="1271" spans="1:10" ht="52.15" customHeight="1">
      <c r="A1271" s="168" t="s">
        <v>1492</v>
      </c>
      <c r="B1271" s="169" t="s">
        <v>2052</v>
      </c>
      <c r="C1271" s="168" t="s">
        <v>13</v>
      </c>
      <c r="D1271" s="168" t="s">
        <v>2053</v>
      </c>
      <c r="E1271" s="371" t="s">
        <v>1526</v>
      </c>
      <c r="F1271" s="371"/>
      <c r="G1271" s="170" t="s">
        <v>1527</v>
      </c>
      <c r="H1271" s="189">
        <v>4.9099999999999998E-2</v>
      </c>
      <c r="I1271" s="190">
        <v>10.61</v>
      </c>
      <c r="J1271" s="190">
        <v>0.52</v>
      </c>
    </row>
    <row r="1272" spans="1:10" ht="52.15" customHeight="1">
      <c r="A1272" s="168" t="s">
        <v>1492</v>
      </c>
      <c r="B1272" s="169" t="s">
        <v>2054</v>
      </c>
      <c r="C1272" s="168" t="s">
        <v>13</v>
      </c>
      <c r="D1272" s="168" t="s">
        <v>2055</v>
      </c>
      <c r="E1272" s="371" t="s">
        <v>1526</v>
      </c>
      <c r="F1272" s="371"/>
      <c r="G1272" s="170" t="s">
        <v>1530</v>
      </c>
      <c r="H1272" s="189">
        <v>0.1371</v>
      </c>
      <c r="I1272" s="190">
        <v>1.1299999999999999</v>
      </c>
      <c r="J1272" s="190">
        <v>0.15</v>
      </c>
    </row>
    <row r="1273" spans="1:10" ht="25.9" customHeight="1">
      <c r="A1273" s="171" t="s">
        <v>1502</v>
      </c>
      <c r="B1273" s="172" t="s">
        <v>2056</v>
      </c>
      <c r="C1273" s="171" t="s">
        <v>13</v>
      </c>
      <c r="D1273" s="171" t="s">
        <v>2057</v>
      </c>
      <c r="E1273" s="372" t="s">
        <v>1505</v>
      </c>
      <c r="F1273" s="372"/>
      <c r="G1273" s="173" t="s">
        <v>1534</v>
      </c>
      <c r="H1273" s="191">
        <v>5.6800000000000003E-2</v>
      </c>
      <c r="I1273" s="192">
        <v>90</v>
      </c>
      <c r="J1273" s="192">
        <v>5.1100000000000003</v>
      </c>
    </row>
    <row r="1274" spans="1:10" ht="25.9" customHeight="1">
      <c r="A1274" s="171" t="s">
        <v>1502</v>
      </c>
      <c r="B1274" s="172" t="s">
        <v>2058</v>
      </c>
      <c r="C1274" s="171" t="s">
        <v>13</v>
      </c>
      <c r="D1274" s="171" t="s">
        <v>2059</v>
      </c>
      <c r="E1274" s="372" t="s">
        <v>1505</v>
      </c>
      <c r="F1274" s="372"/>
      <c r="G1274" s="173" t="s">
        <v>1534</v>
      </c>
      <c r="H1274" s="191">
        <v>9.7999999999999997E-3</v>
      </c>
      <c r="I1274" s="192">
        <v>206.72</v>
      </c>
      <c r="J1274" s="192">
        <v>2.02</v>
      </c>
    </row>
    <row r="1275" spans="1:10" ht="52.15" customHeight="1">
      <c r="A1275" s="171" t="s">
        <v>1502</v>
      </c>
      <c r="B1275" s="172" t="s">
        <v>2060</v>
      </c>
      <c r="C1275" s="171" t="s">
        <v>13</v>
      </c>
      <c r="D1275" s="171" t="s">
        <v>2061</v>
      </c>
      <c r="E1275" s="372" t="s">
        <v>1505</v>
      </c>
      <c r="F1275" s="372"/>
      <c r="G1275" s="173" t="s">
        <v>1491</v>
      </c>
      <c r="H1275" s="191">
        <v>1.03</v>
      </c>
      <c r="I1275" s="192">
        <v>59.93</v>
      </c>
      <c r="J1275" s="192">
        <v>61.72</v>
      </c>
    </row>
    <row r="1276" spans="1:10" ht="25.5">
      <c r="A1276" s="174"/>
      <c r="B1276" s="174"/>
      <c r="C1276" s="174"/>
      <c r="D1276" s="174"/>
      <c r="E1276" s="174" t="s">
        <v>1512</v>
      </c>
      <c r="F1276" s="175">
        <v>11.65</v>
      </c>
      <c r="G1276" s="174" t="s">
        <v>1513</v>
      </c>
      <c r="H1276" s="175">
        <v>0</v>
      </c>
      <c r="I1276" s="174" t="s">
        <v>1514</v>
      </c>
      <c r="J1276" s="175">
        <v>11.65</v>
      </c>
    </row>
    <row r="1277" spans="1:10">
      <c r="A1277" s="174"/>
      <c r="B1277" s="174"/>
      <c r="C1277" s="174"/>
      <c r="D1277" s="174"/>
      <c r="E1277" s="174" t="s">
        <v>1515</v>
      </c>
      <c r="F1277" s="175">
        <v>21.79</v>
      </c>
      <c r="G1277" s="174"/>
      <c r="H1277" s="373" t="s">
        <v>1516</v>
      </c>
      <c r="I1277" s="373"/>
      <c r="J1277" s="175">
        <v>108.95</v>
      </c>
    </row>
    <row r="1278" spans="1:10" ht="49.9" customHeight="1" thickBot="1">
      <c r="A1278" s="176"/>
      <c r="B1278" s="176"/>
      <c r="C1278" s="176"/>
      <c r="D1278" s="176"/>
      <c r="E1278" s="176"/>
      <c r="F1278" s="176"/>
      <c r="G1278" s="176" t="s">
        <v>1517</v>
      </c>
      <c r="H1278" s="193">
        <v>27.74</v>
      </c>
      <c r="I1278" s="176" t="s">
        <v>1518</v>
      </c>
      <c r="J1278" s="194">
        <v>3022.27</v>
      </c>
    </row>
    <row r="1279" spans="1:10" ht="1.1499999999999999" customHeight="1" thickTop="1">
      <c r="A1279" s="177"/>
      <c r="B1279" s="177"/>
      <c r="C1279" s="177"/>
      <c r="D1279" s="177"/>
      <c r="E1279" s="177"/>
      <c r="F1279" s="177"/>
      <c r="G1279" s="177"/>
      <c r="H1279" s="177"/>
      <c r="I1279" s="177"/>
      <c r="J1279" s="177"/>
    </row>
    <row r="1280" spans="1:10" ht="18" customHeight="1">
      <c r="A1280" s="178" t="s">
        <v>2062</v>
      </c>
      <c r="B1280" s="179" t="s">
        <v>1480</v>
      </c>
      <c r="C1280" s="178" t="s">
        <v>1481</v>
      </c>
      <c r="D1280" s="178" t="s">
        <v>1482</v>
      </c>
      <c r="E1280" s="374" t="s">
        <v>1483</v>
      </c>
      <c r="F1280" s="374"/>
      <c r="G1280" s="180" t="s">
        <v>1484</v>
      </c>
      <c r="H1280" s="179" t="s">
        <v>1485</v>
      </c>
      <c r="I1280" s="179" t="s">
        <v>1486</v>
      </c>
      <c r="J1280" s="179" t="s">
        <v>1487</v>
      </c>
    </row>
    <row r="1281" spans="1:10" ht="24" customHeight="1">
      <c r="A1281" s="181" t="s">
        <v>1488</v>
      </c>
      <c r="B1281" s="182" t="s">
        <v>2063</v>
      </c>
      <c r="C1281" s="181" t="s">
        <v>13</v>
      </c>
      <c r="D1281" s="181" t="s">
        <v>531</v>
      </c>
      <c r="E1281" s="375" t="s">
        <v>1604</v>
      </c>
      <c r="F1281" s="375"/>
      <c r="G1281" s="183" t="s">
        <v>1491</v>
      </c>
      <c r="H1281" s="195">
        <v>1</v>
      </c>
      <c r="I1281" s="196">
        <v>14.28</v>
      </c>
      <c r="J1281" s="196">
        <v>14.28</v>
      </c>
    </row>
    <row r="1282" spans="1:10" ht="24" customHeight="1">
      <c r="A1282" s="168" t="s">
        <v>1492</v>
      </c>
      <c r="B1282" s="169" t="s">
        <v>1500</v>
      </c>
      <c r="C1282" s="168" t="s">
        <v>13</v>
      </c>
      <c r="D1282" s="168" t="s">
        <v>1501</v>
      </c>
      <c r="E1282" s="371" t="s">
        <v>1498</v>
      </c>
      <c r="F1282" s="371"/>
      <c r="G1282" s="170" t="s">
        <v>1499</v>
      </c>
      <c r="H1282" s="189">
        <v>0.15640000000000001</v>
      </c>
      <c r="I1282" s="190">
        <v>21.78</v>
      </c>
      <c r="J1282" s="190">
        <v>3.4</v>
      </c>
    </row>
    <row r="1283" spans="1:10" ht="24" customHeight="1">
      <c r="A1283" s="168" t="s">
        <v>1492</v>
      </c>
      <c r="B1283" s="169" t="s">
        <v>1605</v>
      </c>
      <c r="C1283" s="168" t="s">
        <v>13</v>
      </c>
      <c r="D1283" s="168" t="s">
        <v>1606</v>
      </c>
      <c r="E1283" s="371" t="s">
        <v>1498</v>
      </c>
      <c r="F1283" s="371"/>
      <c r="G1283" s="170" t="s">
        <v>1499</v>
      </c>
      <c r="H1283" s="189">
        <v>3.9100000000000003E-2</v>
      </c>
      <c r="I1283" s="190">
        <v>22.84</v>
      </c>
      <c r="J1283" s="190">
        <v>0.89</v>
      </c>
    </row>
    <row r="1284" spans="1:10" ht="24" customHeight="1">
      <c r="A1284" s="171" t="s">
        <v>1502</v>
      </c>
      <c r="B1284" s="172" t="s">
        <v>2064</v>
      </c>
      <c r="C1284" s="171" t="s">
        <v>13</v>
      </c>
      <c r="D1284" s="171" t="s">
        <v>2065</v>
      </c>
      <c r="E1284" s="372" t="s">
        <v>1505</v>
      </c>
      <c r="F1284" s="372"/>
      <c r="G1284" s="173" t="s">
        <v>1491</v>
      </c>
      <c r="H1284" s="191">
        <v>1</v>
      </c>
      <c r="I1284" s="192">
        <v>9.99</v>
      </c>
      <c r="J1284" s="192">
        <v>9.99</v>
      </c>
    </row>
    <row r="1285" spans="1:10" ht="25.5">
      <c r="A1285" s="174"/>
      <c r="B1285" s="174"/>
      <c r="C1285" s="174"/>
      <c r="D1285" s="174"/>
      <c r="E1285" s="174" t="s">
        <v>1512</v>
      </c>
      <c r="F1285" s="175">
        <v>2.76</v>
      </c>
      <c r="G1285" s="174" t="s">
        <v>1513</v>
      </c>
      <c r="H1285" s="175">
        <v>0</v>
      </c>
      <c r="I1285" s="174" t="s">
        <v>1514</v>
      </c>
      <c r="J1285" s="175">
        <v>2.76</v>
      </c>
    </row>
    <row r="1286" spans="1:10">
      <c r="A1286" s="174"/>
      <c r="B1286" s="174"/>
      <c r="C1286" s="174"/>
      <c r="D1286" s="174"/>
      <c r="E1286" s="174" t="s">
        <v>1515</v>
      </c>
      <c r="F1286" s="175">
        <v>3.57</v>
      </c>
      <c r="G1286" s="174"/>
      <c r="H1286" s="373" t="s">
        <v>1516</v>
      </c>
      <c r="I1286" s="373"/>
      <c r="J1286" s="175">
        <v>17.850000000000001</v>
      </c>
    </row>
    <row r="1287" spans="1:10" ht="49.9" customHeight="1" thickBot="1">
      <c r="A1287" s="176"/>
      <c r="B1287" s="176"/>
      <c r="C1287" s="176"/>
      <c r="D1287" s="176"/>
      <c r="E1287" s="176"/>
      <c r="F1287" s="176"/>
      <c r="G1287" s="176" t="s">
        <v>1517</v>
      </c>
      <c r="H1287" s="193">
        <v>344.81</v>
      </c>
      <c r="I1287" s="176" t="s">
        <v>1518</v>
      </c>
      <c r="J1287" s="194">
        <v>6154.85</v>
      </c>
    </row>
    <row r="1288" spans="1:10" ht="1.1499999999999999" customHeight="1" thickTop="1">
      <c r="A1288" s="177"/>
      <c r="B1288" s="177"/>
      <c r="C1288" s="177"/>
      <c r="D1288" s="177"/>
      <c r="E1288" s="177"/>
      <c r="F1288" s="177"/>
      <c r="G1288" s="177"/>
      <c r="H1288" s="177"/>
      <c r="I1288" s="177"/>
      <c r="J1288" s="177"/>
    </row>
    <row r="1289" spans="1:10" ht="18" customHeight="1">
      <c r="A1289" s="178" t="s">
        <v>2066</v>
      </c>
      <c r="B1289" s="179" t="s">
        <v>1480</v>
      </c>
      <c r="C1289" s="178" t="s">
        <v>1481</v>
      </c>
      <c r="D1289" s="178" t="s">
        <v>1482</v>
      </c>
      <c r="E1289" s="374" t="s">
        <v>1483</v>
      </c>
      <c r="F1289" s="374"/>
      <c r="G1289" s="180" t="s">
        <v>1484</v>
      </c>
      <c r="H1289" s="179" t="s">
        <v>1485</v>
      </c>
      <c r="I1289" s="179" t="s">
        <v>1486</v>
      </c>
      <c r="J1289" s="179" t="s">
        <v>1487</v>
      </c>
    </row>
    <row r="1290" spans="1:10" ht="39" customHeight="1">
      <c r="A1290" s="181" t="s">
        <v>1488</v>
      </c>
      <c r="B1290" s="182" t="s">
        <v>2067</v>
      </c>
      <c r="C1290" s="181" t="s">
        <v>13</v>
      </c>
      <c r="D1290" s="181" t="s">
        <v>534</v>
      </c>
      <c r="E1290" s="375" t="s">
        <v>2068</v>
      </c>
      <c r="F1290" s="375"/>
      <c r="G1290" s="183" t="s">
        <v>29</v>
      </c>
      <c r="H1290" s="195">
        <v>1</v>
      </c>
      <c r="I1290" s="196">
        <v>39.090000000000003</v>
      </c>
      <c r="J1290" s="196">
        <v>39.090000000000003</v>
      </c>
    </row>
    <row r="1291" spans="1:10" ht="25.9" customHeight="1">
      <c r="A1291" s="168" t="s">
        <v>1492</v>
      </c>
      <c r="B1291" s="169" t="s">
        <v>2069</v>
      </c>
      <c r="C1291" s="168" t="s">
        <v>13</v>
      </c>
      <c r="D1291" s="168" t="s">
        <v>2070</v>
      </c>
      <c r="E1291" s="371" t="s">
        <v>1498</v>
      </c>
      <c r="F1291" s="371"/>
      <c r="G1291" s="170" t="s">
        <v>1499</v>
      </c>
      <c r="H1291" s="189">
        <v>8.6699999999999999E-2</v>
      </c>
      <c r="I1291" s="190">
        <v>22.6</v>
      </c>
      <c r="J1291" s="190">
        <v>1.95</v>
      </c>
    </row>
    <row r="1292" spans="1:10" ht="24" customHeight="1">
      <c r="A1292" s="168" t="s">
        <v>1492</v>
      </c>
      <c r="B1292" s="169" t="s">
        <v>1628</v>
      </c>
      <c r="C1292" s="168" t="s">
        <v>13</v>
      </c>
      <c r="D1292" s="168" t="s">
        <v>1629</v>
      </c>
      <c r="E1292" s="371" t="s">
        <v>1498</v>
      </c>
      <c r="F1292" s="371"/>
      <c r="G1292" s="170" t="s">
        <v>1499</v>
      </c>
      <c r="H1292" s="189">
        <v>0.2039</v>
      </c>
      <c r="I1292" s="190">
        <v>27.26</v>
      </c>
      <c r="J1292" s="190">
        <v>5.55</v>
      </c>
    </row>
    <row r="1293" spans="1:10" ht="24" customHeight="1">
      <c r="A1293" s="168" t="s">
        <v>1492</v>
      </c>
      <c r="B1293" s="169" t="s">
        <v>1500</v>
      </c>
      <c r="C1293" s="168" t="s">
        <v>13</v>
      </c>
      <c r="D1293" s="168" t="s">
        <v>1501</v>
      </c>
      <c r="E1293" s="371" t="s">
        <v>1498</v>
      </c>
      <c r="F1293" s="371"/>
      <c r="G1293" s="170" t="s">
        <v>1499</v>
      </c>
      <c r="H1293" s="189">
        <v>0.4078</v>
      </c>
      <c r="I1293" s="190">
        <v>21.78</v>
      </c>
      <c r="J1293" s="190">
        <v>8.8800000000000008</v>
      </c>
    </row>
    <row r="1294" spans="1:10" ht="25.9" customHeight="1">
      <c r="A1294" s="168" t="s">
        <v>1492</v>
      </c>
      <c r="B1294" s="169" t="s">
        <v>2071</v>
      </c>
      <c r="C1294" s="168" t="s">
        <v>13</v>
      </c>
      <c r="D1294" s="168" t="s">
        <v>2072</v>
      </c>
      <c r="E1294" s="371" t="s">
        <v>1498</v>
      </c>
      <c r="F1294" s="371"/>
      <c r="G1294" s="170" t="s">
        <v>1534</v>
      </c>
      <c r="H1294" s="189">
        <v>1.6000000000000001E-3</v>
      </c>
      <c r="I1294" s="190">
        <v>712.54</v>
      </c>
      <c r="J1294" s="190">
        <v>1.1399999999999999</v>
      </c>
    </row>
    <row r="1295" spans="1:10" ht="39" customHeight="1">
      <c r="A1295" s="168" t="s">
        <v>1492</v>
      </c>
      <c r="B1295" s="169" t="s">
        <v>2073</v>
      </c>
      <c r="C1295" s="168" t="s">
        <v>13</v>
      </c>
      <c r="D1295" s="168" t="s">
        <v>2074</v>
      </c>
      <c r="E1295" s="371" t="s">
        <v>1526</v>
      </c>
      <c r="F1295" s="371"/>
      <c r="G1295" s="170" t="s">
        <v>1527</v>
      </c>
      <c r="H1295" s="189">
        <v>1.44E-2</v>
      </c>
      <c r="I1295" s="190">
        <v>19.43</v>
      </c>
      <c r="J1295" s="190">
        <v>0.27</v>
      </c>
    </row>
    <row r="1296" spans="1:10" ht="39" customHeight="1">
      <c r="A1296" s="168" t="s">
        <v>1492</v>
      </c>
      <c r="B1296" s="169" t="s">
        <v>2075</v>
      </c>
      <c r="C1296" s="168" t="s">
        <v>13</v>
      </c>
      <c r="D1296" s="168" t="s">
        <v>2076</v>
      </c>
      <c r="E1296" s="371" t="s">
        <v>1526</v>
      </c>
      <c r="F1296" s="371"/>
      <c r="G1296" s="170" t="s">
        <v>1530</v>
      </c>
      <c r="H1296" s="189">
        <v>7.22E-2</v>
      </c>
      <c r="I1296" s="190">
        <v>5.29</v>
      </c>
      <c r="J1296" s="190">
        <v>0.38</v>
      </c>
    </row>
    <row r="1297" spans="1:10" ht="25.9" customHeight="1">
      <c r="A1297" s="171" t="s">
        <v>1502</v>
      </c>
      <c r="B1297" s="172" t="s">
        <v>2056</v>
      </c>
      <c r="C1297" s="171" t="s">
        <v>13</v>
      </c>
      <c r="D1297" s="171" t="s">
        <v>2057</v>
      </c>
      <c r="E1297" s="372" t="s">
        <v>1505</v>
      </c>
      <c r="F1297" s="372"/>
      <c r="G1297" s="173" t="s">
        <v>1534</v>
      </c>
      <c r="H1297" s="191">
        <v>6.6E-3</v>
      </c>
      <c r="I1297" s="192">
        <v>90</v>
      </c>
      <c r="J1297" s="192">
        <v>0.59</v>
      </c>
    </row>
    <row r="1298" spans="1:10" ht="39" customHeight="1">
      <c r="A1298" s="171" t="s">
        <v>1502</v>
      </c>
      <c r="B1298" s="172" t="s">
        <v>1858</v>
      </c>
      <c r="C1298" s="171" t="s">
        <v>13</v>
      </c>
      <c r="D1298" s="171" t="s">
        <v>1859</v>
      </c>
      <c r="E1298" s="372" t="s">
        <v>1505</v>
      </c>
      <c r="F1298" s="372"/>
      <c r="G1298" s="173" t="s">
        <v>1534</v>
      </c>
      <c r="H1298" s="191">
        <v>3.1399999999999997E-2</v>
      </c>
      <c r="I1298" s="192">
        <v>647.5</v>
      </c>
      <c r="J1298" s="192">
        <v>20.329999999999998</v>
      </c>
    </row>
    <row r="1299" spans="1:10" ht="25.5">
      <c r="A1299" s="174"/>
      <c r="B1299" s="174"/>
      <c r="C1299" s="174"/>
      <c r="D1299" s="174"/>
      <c r="E1299" s="174" t="s">
        <v>1512</v>
      </c>
      <c r="F1299" s="175">
        <v>11.1</v>
      </c>
      <c r="G1299" s="174" t="s">
        <v>1513</v>
      </c>
      <c r="H1299" s="175">
        <v>0</v>
      </c>
      <c r="I1299" s="174" t="s">
        <v>1514</v>
      </c>
      <c r="J1299" s="175">
        <v>11.1</v>
      </c>
    </row>
    <row r="1300" spans="1:10">
      <c r="A1300" s="174"/>
      <c r="B1300" s="174"/>
      <c r="C1300" s="174"/>
      <c r="D1300" s="174"/>
      <c r="E1300" s="174" t="s">
        <v>1515</v>
      </c>
      <c r="F1300" s="175">
        <v>9.77</v>
      </c>
      <c r="G1300" s="174"/>
      <c r="H1300" s="373" t="s">
        <v>1516</v>
      </c>
      <c r="I1300" s="373"/>
      <c r="J1300" s="175">
        <v>48.86</v>
      </c>
    </row>
    <row r="1301" spans="1:10" ht="49.9" customHeight="1" thickBot="1">
      <c r="A1301" s="176"/>
      <c r="B1301" s="176"/>
      <c r="C1301" s="176"/>
      <c r="D1301" s="176"/>
      <c r="E1301" s="176"/>
      <c r="F1301" s="176"/>
      <c r="G1301" s="176" t="s">
        <v>1517</v>
      </c>
      <c r="H1301" s="193">
        <v>8.06</v>
      </c>
      <c r="I1301" s="176" t="s">
        <v>1518</v>
      </c>
      <c r="J1301" s="194">
        <v>393.81</v>
      </c>
    </row>
    <row r="1302" spans="1:10" ht="1.1499999999999999" customHeight="1" thickTop="1">
      <c r="A1302" s="177"/>
      <c r="B1302" s="177"/>
      <c r="C1302" s="177"/>
      <c r="D1302" s="177"/>
      <c r="E1302" s="177"/>
      <c r="F1302" s="177"/>
      <c r="G1302" s="177"/>
      <c r="H1302" s="177"/>
      <c r="I1302" s="177"/>
      <c r="J1302" s="177"/>
    </row>
    <row r="1303" spans="1:10" ht="18" customHeight="1">
      <c r="A1303" s="178" t="s">
        <v>2077</v>
      </c>
      <c r="B1303" s="179" t="s">
        <v>1480</v>
      </c>
      <c r="C1303" s="178" t="s">
        <v>1481</v>
      </c>
      <c r="D1303" s="178" t="s">
        <v>1482</v>
      </c>
      <c r="E1303" s="374" t="s">
        <v>1483</v>
      </c>
      <c r="F1303" s="374"/>
      <c r="G1303" s="180" t="s">
        <v>1484</v>
      </c>
      <c r="H1303" s="179" t="s">
        <v>1485</v>
      </c>
      <c r="I1303" s="179" t="s">
        <v>1486</v>
      </c>
      <c r="J1303" s="179" t="s">
        <v>1487</v>
      </c>
    </row>
    <row r="1304" spans="1:10" ht="25.9" customHeight="1">
      <c r="A1304" s="181" t="s">
        <v>1488</v>
      </c>
      <c r="B1304" s="182" t="s">
        <v>2078</v>
      </c>
      <c r="C1304" s="181" t="s">
        <v>13</v>
      </c>
      <c r="D1304" s="181" t="s">
        <v>541</v>
      </c>
      <c r="E1304" s="375" t="s">
        <v>1495</v>
      </c>
      <c r="F1304" s="375"/>
      <c r="G1304" s="183" t="s">
        <v>1491</v>
      </c>
      <c r="H1304" s="195">
        <v>1</v>
      </c>
      <c r="I1304" s="196">
        <v>16.809999999999999</v>
      </c>
      <c r="J1304" s="196">
        <v>16.809999999999999</v>
      </c>
    </row>
    <row r="1305" spans="1:10" ht="24" customHeight="1">
      <c r="A1305" s="168" t="s">
        <v>1492</v>
      </c>
      <c r="B1305" s="169" t="s">
        <v>2036</v>
      </c>
      <c r="C1305" s="168" t="s">
        <v>13</v>
      </c>
      <c r="D1305" s="168" t="s">
        <v>2037</v>
      </c>
      <c r="E1305" s="371" t="s">
        <v>1498</v>
      </c>
      <c r="F1305" s="371"/>
      <c r="G1305" s="170" t="s">
        <v>1499</v>
      </c>
      <c r="H1305" s="189">
        <v>0.36099999999999999</v>
      </c>
      <c r="I1305" s="190">
        <v>28.76</v>
      </c>
      <c r="J1305" s="190">
        <v>10.38</v>
      </c>
    </row>
    <row r="1306" spans="1:10" ht="24" customHeight="1">
      <c r="A1306" s="168" t="s">
        <v>1492</v>
      </c>
      <c r="B1306" s="169" t="s">
        <v>1500</v>
      </c>
      <c r="C1306" s="168" t="s">
        <v>13</v>
      </c>
      <c r="D1306" s="168" t="s">
        <v>1501</v>
      </c>
      <c r="E1306" s="371" t="s">
        <v>1498</v>
      </c>
      <c r="F1306" s="371"/>
      <c r="G1306" s="170" t="s">
        <v>1499</v>
      </c>
      <c r="H1306" s="189">
        <v>0.1203</v>
      </c>
      <c r="I1306" s="190">
        <v>21.78</v>
      </c>
      <c r="J1306" s="190">
        <v>2.62</v>
      </c>
    </row>
    <row r="1307" spans="1:10" ht="25.9" customHeight="1">
      <c r="A1307" s="171" t="s">
        <v>1502</v>
      </c>
      <c r="B1307" s="172" t="s">
        <v>2079</v>
      </c>
      <c r="C1307" s="171" t="s">
        <v>13</v>
      </c>
      <c r="D1307" s="171" t="s">
        <v>2080</v>
      </c>
      <c r="E1307" s="372" t="s">
        <v>1505</v>
      </c>
      <c r="F1307" s="372"/>
      <c r="G1307" s="173" t="s">
        <v>21</v>
      </c>
      <c r="H1307" s="191">
        <v>8.0199999999999994E-2</v>
      </c>
      <c r="I1307" s="192">
        <v>0.94</v>
      </c>
      <c r="J1307" s="192">
        <v>7.0000000000000007E-2</v>
      </c>
    </row>
    <row r="1308" spans="1:10" ht="25.9" customHeight="1">
      <c r="A1308" s="171" t="s">
        <v>1502</v>
      </c>
      <c r="B1308" s="172" t="s">
        <v>2081</v>
      </c>
      <c r="C1308" s="171" t="s">
        <v>13</v>
      </c>
      <c r="D1308" s="171" t="s">
        <v>2082</v>
      </c>
      <c r="E1308" s="372" t="s">
        <v>1505</v>
      </c>
      <c r="F1308" s="372"/>
      <c r="G1308" s="173" t="s">
        <v>86</v>
      </c>
      <c r="H1308" s="191">
        <v>1.3389</v>
      </c>
      <c r="I1308" s="192">
        <v>2.8</v>
      </c>
      <c r="J1308" s="192">
        <v>3.74</v>
      </c>
    </row>
    <row r="1309" spans="1:10" ht="25.5">
      <c r="A1309" s="174"/>
      <c r="B1309" s="174"/>
      <c r="C1309" s="174"/>
      <c r="D1309" s="174"/>
      <c r="E1309" s="174" t="s">
        <v>1512</v>
      </c>
      <c r="F1309" s="175">
        <v>8.61</v>
      </c>
      <c r="G1309" s="174" t="s">
        <v>1513</v>
      </c>
      <c r="H1309" s="175">
        <v>0</v>
      </c>
      <c r="I1309" s="174" t="s">
        <v>1514</v>
      </c>
      <c r="J1309" s="175">
        <v>8.61</v>
      </c>
    </row>
    <row r="1310" spans="1:10">
      <c r="A1310" s="174"/>
      <c r="B1310" s="174"/>
      <c r="C1310" s="174"/>
      <c r="D1310" s="174"/>
      <c r="E1310" s="174" t="s">
        <v>1515</v>
      </c>
      <c r="F1310" s="175">
        <v>4.2</v>
      </c>
      <c r="G1310" s="174"/>
      <c r="H1310" s="373" t="s">
        <v>1516</v>
      </c>
      <c r="I1310" s="373"/>
      <c r="J1310" s="175">
        <v>21.01</v>
      </c>
    </row>
    <row r="1311" spans="1:10" ht="49.9" customHeight="1" thickBot="1">
      <c r="A1311" s="176"/>
      <c r="B1311" s="176"/>
      <c r="C1311" s="176"/>
      <c r="D1311" s="176"/>
      <c r="E1311" s="176"/>
      <c r="F1311" s="176"/>
      <c r="G1311" s="176" t="s">
        <v>1517</v>
      </c>
      <c r="H1311" s="193">
        <v>2004.59</v>
      </c>
      <c r="I1311" s="176" t="s">
        <v>1518</v>
      </c>
      <c r="J1311" s="194">
        <v>42116.43</v>
      </c>
    </row>
    <row r="1312" spans="1:10" ht="1.1499999999999999" customHeight="1" thickTop="1">
      <c r="A1312" s="177"/>
      <c r="B1312" s="177"/>
      <c r="C1312" s="177"/>
      <c r="D1312" s="177"/>
      <c r="E1312" s="177"/>
      <c r="F1312" s="177"/>
      <c r="G1312" s="177"/>
      <c r="H1312" s="177"/>
      <c r="I1312" s="177"/>
      <c r="J1312" s="177"/>
    </row>
    <row r="1313" spans="1:10" ht="18" customHeight="1">
      <c r="A1313" s="178" t="s">
        <v>2083</v>
      </c>
      <c r="B1313" s="179" t="s">
        <v>1480</v>
      </c>
      <c r="C1313" s="178" t="s">
        <v>1481</v>
      </c>
      <c r="D1313" s="178" t="s">
        <v>1482</v>
      </c>
      <c r="E1313" s="374" t="s">
        <v>1483</v>
      </c>
      <c r="F1313" s="374"/>
      <c r="G1313" s="180" t="s">
        <v>1484</v>
      </c>
      <c r="H1313" s="179" t="s">
        <v>1485</v>
      </c>
      <c r="I1313" s="179" t="s">
        <v>1486</v>
      </c>
      <c r="J1313" s="179" t="s">
        <v>1487</v>
      </c>
    </row>
    <row r="1314" spans="1:10" ht="39" customHeight="1">
      <c r="A1314" s="181" t="s">
        <v>1488</v>
      </c>
      <c r="B1314" s="182" t="s">
        <v>2084</v>
      </c>
      <c r="C1314" s="181" t="s">
        <v>13</v>
      </c>
      <c r="D1314" s="181" t="s">
        <v>547</v>
      </c>
      <c r="E1314" s="375" t="s">
        <v>1495</v>
      </c>
      <c r="F1314" s="375"/>
      <c r="G1314" s="183" t="s">
        <v>1491</v>
      </c>
      <c r="H1314" s="195">
        <v>1</v>
      </c>
      <c r="I1314" s="196">
        <v>17.170000000000002</v>
      </c>
      <c r="J1314" s="196">
        <v>17.170000000000002</v>
      </c>
    </row>
    <row r="1315" spans="1:10" ht="24" customHeight="1">
      <c r="A1315" s="168" t="s">
        <v>1492</v>
      </c>
      <c r="B1315" s="169" t="s">
        <v>2036</v>
      </c>
      <c r="C1315" s="168" t="s">
        <v>13</v>
      </c>
      <c r="D1315" s="168" t="s">
        <v>2037</v>
      </c>
      <c r="E1315" s="371" t="s">
        <v>1498</v>
      </c>
      <c r="F1315" s="371"/>
      <c r="G1315" s="170" t="s">
        <v>1499</v>
      </c>
      <c r="H1315" s="189">
        <v>0.3805</v>
      </c>
      <c r="I1315" s="190">
        <v>28.76</v>
      </c>
      <c r="J1315" s="190">
        <v>10.94</v>
      </c>
    </row>
    <row r="1316" spans="1:10" ht="24" customHeight="1">
      <c r="A1316" s="171" t="s">
        <v>1502</v>
      </c>
      <c r="B1316" s="172" t="s">
        <v>2085</v>
      </c>
      <c r="C1316" s="171" t="s">
        <v>13</v>
      </c>
      <c r="D1316" s="171" t="s">
        <v>2086</v>
      </c>
      <c r="E1316" s="372" t="s">
        <v>1505</v>
      </c>
      <c r="F1316" s="372"/>
      <c r="G1316" s="173" t="s">
        <v>1599</v>
      </c>
      <c r="H1316" s="191">
        <v>1.4E-2</v>
      </c>
      <c r="I1316" s="192">
        <v>23.73</v>
      </c>
      <c r="J1316" s="192">
        <v>0.33</v>
      </c>
    </row>
    <row r="1317" spans="1:10" ht="24" customHeight="1">
      <c r="A1317" s="171" t="s">
        <v>1502</v>
      </c>
      <c r="B1317" s="172" t="s">
        <v>2087</v>
      </c>
      <c r="C1317" s="171" t="s">
        <v>13</v>
      </c>
      <c r="D1317" s="171" t="s">
        <v>2088</v>
      </c>
      <c r="E1317" s="372" t="s">
        <v>1505</v>
      </c>
      <c r="F1317" s="372"/>
      <c r="G1317" s="173" t="s">
        <v>1599</v>
      </c>
      <c r="H1317" s="191">
        <v>0.14030000000000001</v>
      </c>
      <c r="I1317" s="192">
        <v>42.09</v>
      </c>
      <c r="J1317" s="192">
        <v>5.9</v>
      </c>
    </row>
    <row r="1318" spans="1:10" ht="25.5">
      <c r="A1318" s="174"/>
      <c r="B1318" s="174"/>
      <c r="C1318" s="174"/>
      <c r="D1318" s="174"/>
      <c r="E1318" s="174" t="s">
        <v>1512</v>
      </c>
      <c r="F1318" s="175">
        <v>7.3</v>
      </c>
      <c r="G1318" s="174" t="s">
        <v>1513</v>
      </c>
      <c r="H1318" s="175">
        <v>0</v>
      </c>
      <c r="I1318" s="174" t="s">
        <v>1514</v>
      </c>
      <c r="J1318" s="175">
        <v>7.3</v>
      </c>
    </row>
    <row r="1319" spans="1:10">
      <c r="A1319" s="174"/>
      <c r="B1319" s="174"/>
      <c r="C1319" s="174"/>
      <c r="D1319" s="174"/>
      <c r="E1319" s="174" t="s">
        <v>1515</v>
      </c>
      <c r="F1319" s="175">
        <v>4.29</v>
      </c>
      <c r="G1319" s="174"/>
      <c r="H1319" s="373" t="s">
        <v>1516</v>
      </c>
      <c r="I1319" s="373"/>
      <c r="J1319" s="175">
        <v>21.46</v>
      </c>
    </row>
    <row r="1320" spans="1:10" ht="49.9" customHeight="1" thickBot="1">
      <c r="A1320" s="176"/>
      <c r="B1320" s="176"/>
      <c r="C1320" s="176"/>
      <c r="D1320" s="176"/>
      <c r="E1320" s="176"/>
      <c r="F1320" s="176"/>
      <c r="G1320" s="176" t="s">
        <v>1517</v>
      </c>
      <c r="H1320" s="193">
        <v>126.01</v>
      </c>
      <c r="I1320" s="176" t="s">
        <v>1518</v>
      </c>
      <c r="J1320" s="194">
        <v>2704.17</v>
      </c>
    </row>
    <row r="1321" spans="1:10" ht="1.1499999999999999" customHeight="1" thickTop="1">
      <c r="A1321" s="177"/>
      <c r="B1321" s="177"/>
      <c r="C1321" s="177"/>
      <c r="D1321" s="177"/>
      <c r="E1321" s="177"/>
      <c r="F1321" s="177"/>
      <c r="G1321" s="177"/>
      <c r="H1321" s="177"/>
      <c r="I1321" s="177"/>
      <c r="J1321" s="177"/>
    </row>
    <row r="1322" spans="1:10" ht="18" customHeight="1">
      <c r="A1322" s="178" t="s">
        <v>2089</v>
      </c>
      <c r="B1322" s="179" t="s">
        <v>1480</v>
      </c>
      <c r="C1322" s="178" t="s">
        <v>1481</v>
      </c>
      <c r="D1322" s="178" t="s">
        <v>1482</v>
      </c>
      <c r="E1322" s="374" t="s">
        <v>1483</v>
      </c>
      <c r="F1322" s="374"/>
      <c r="G1322" s="180" t="s">
        <v>1484</v>
      </c>
      <c r="H1322" s="179" t="s">
        <v>1485</v>
      </c>
      <c r="I1322" s="179" t="s">
        <v>1486</v>
      </c>
      <c r="J1322" s="179" t="s">
        <v>1487</v>
      </c>
    </row>
    <row r="1323" spans="1:10" ht="52.15" customHeight="1">
      <c r="A1323" s="181" t="s">
        <v>1488</v>
      </c>
      <c r="B1323" s="182" t="s">
        <v>2090</v>
      </c>
      <c r="C1323" s="181" t="s">
        <v>13</v>
      </c>
      <c r="D1323" s="181" t="s">
        <v>556</v>
      </c>
      <c r="E1323" s="375" t="s">
        <v>1495</v>
      </c>
      <c r="F1323" s="375"/>
      <c r="G1323" s="183" t="s">
        <v>1491</v>
      </c>
      <c r="H1323" s="195">
        <v>1</v>
      </c>
      <c r="I1323" s="196">
        <v>25.15</v>
      </c>
      <c r="J1323" s="196">
        <v>25.15</v>
      </c>
    </row>
    <row r="1324" spans="1:10" ht="24" customHeight="1">
      <c r="A1324" s="168" t="s">
        <v>1492</v>
      </c>
      <c r="B1324" s="169" t="s">
        <v>2036</v>
      </c>
      <c r="C1324" s="168" t="s">
        <v>13</v>
      </c>
      <c r="D1324" s="168" t="s">
        <v>2037</v>
      </c>
      <c r="E1324" s="371" t="s">
        <v>1498</v>
      </c>
      <c r="F1324" s="371"/>
      <c r="G1324" s="170" t="s">
        <v>1499</v>
      </c>
      <c r="H1324" s="189">
        <v>0.67789999999999995</v>
      </c>
      <c r="I1324" s="190">
        <v>28.76</v>
      </c>
      <c r="J1324" s="190">
        <v>19.489999999999998</v>
      </c>
    </row>
    <row r="1325" spans="1:10" ht="24" customHeight="1">
      <c r="A1325" s="171" t="s">
        <v>1502</v>
      </c>
      <c r="B1325" s="172" t="s">
        <v>2085</v>
      </c>
      <c r="C1325" s="171" t="s">
        <v>13</v>
      </c>
      <c r="D1325" s="171" t="s">
        <v>2086</v>
      </c>
      <c r="E1325" s="372" t="s">
        <v>1505</v>
      </c>
      <c r="F1325" s="372"/>
      <c r="G1325" s="173" t="s">
        <v>1599</v>
      </c>
      <c r="H1325" s="191">
        <v>1.2699999999999999E-2</v>
      </c>
      <c r="I1325" s="192">
        <v>23.73</v>
      </c>
      <c r="J1325" s="192">
        <v>0.3</v>
      </c>
    </row>
    <row r="1326" spans="1:10" ht="24" customHeight="1">
      <c r="A1326" s="171" t="s">
        <v>1502</v>
      </c>
      <c r="B1326" s="172" t="s">
        <v>2087</v>
      </c>
      <c r="C1326" s="171" t="s">
        <v>13</v>
      </c>
      <c r="D1326" s="171" t="s">
        <v>2088</v>
      </c>
      <c r="E1326" s="372" t="s">
        <v>1505</v>
      </c>
      <c r="F1326" s="372"/>
      <c r="G1326" s="173" t="s">
        <v>1599</v>
      </c>
      <c r="H1326" s="191">
        <v>0.12740000000000001</v>
      </c>
      <c r="I1326" s="192">
        <v>42.09</v>
      </c>
      <c r="J1326" s="192">
        <v>5.36</v>
      </c>
    </row>
    <row r="1327" spans="1:10" ht="25.5">
      <c r="A1327" s="174"/>
      <c r="B1327" s="174"/>
      <c r="C1327" s="174"/>
      <c r="D1327" s="174"/>
      <c r="E1327" s="174" t="s">
        <v>1512</v>
      </c>
      <c r="F1327" s="175">
        <v>13.02</v>
      </c>
      <c r="G1327" s="174" t="s">
        <v>1513</v>
      </c>
      <c r="H1327" s="175">
        <v>0</v>
      </c>
      <c r="I1327" s="174" t="s">
        <v>1514</v>
      </c>
      <c r="J1327" s="175">
        <v>13.02</v>
      </c>
    </row>
    <row r="1328" spans="1:10">
      <c r="A1328" s="174"/>
      <c r="B1328" s="174"/>
      <c r="C1328" s="174"/>
      <c r="D1328" s="174"/>
      <c r="E1328" s="174" t="s">
        <v>1515</v>
      </c>
      <c r="F1328" s="175">
        <v>6.28</v>
      </c>
      <c r="G1328" s="174"/>
      <c r="H1328" s="373" t="s">
        <v>1516</v>
      </c>
      <c r="I1328" s="373"/>
      <c r="J1328" s="175">
        <v>31.43</v>
      </c>
    </row>
    <row r="1329" spans="1:10" ht="49.9" customHeight="1" thickBot="1">
      <c r="A1329" s="176"/>
      <c r="B1329" s="176"/>
      <c r="C1329" s="176"/>
      <c r="D1329" s="176"/>
      <c r="E1329" s="176"/>
      <c r="F1329" s="176"/>
      <c r="G1329" s="176" t="s">
        <v>1517</v>
      </c>
      <c r="H1329" s="193">
        <v>593.16</v>
      </c>
      <c r="I1329" s="176" t="s">
        <v>1518</v>
      </c>
      <c r="J1329" s="194">
        <v>18643.009999999998</v>
      </c>
    </row>
    <row r="1330" spans="1:10" ht="1.1499999999999999" customHeight="1" thickTop="1">
      <c r="A1330" s="177"/>
      <c r="B1330" s="177"/>
      <c r="C1330" s="177"/>
      <c r="D1330" s="177"/>
      <c r="E1330" s="177"/>
      <c r="F1330" s="177"/>
      <c r="G1330" s="177"/>
      <c r="H1330" s="177"/>
      <c r="I1330" s="177"/>
      <c r="J1330" s="177"/>
    </row>
    <row r="1331" spans="1:10" ht="18" customHeight="1">
      <c r="A1331" s="178" t="s">
        <v>2091</v>
      </c>
      <c r="B1331" s="179" t="s">
        <v>1480</v>
      </c>
      <c r="C1331" s="178" t="s">
        <v>1481</v>
      </c>
      <c r="D1331" s="178" t="s">
        <v>1482</v>
      </c>
      <c r="E1331" s="374" t="s">
        <v>1483</v>
      </c>
      <c r="F1331" s="374"/>
      <c r="G1331" s="180" t="s">
        <v>1484</v>
      </c>
      <c r="H1331" s="179" t="s">
        <v>1485</v>
      </c>
      <c r="I1331" s="179" t="s">
        <v>1486</v>
      </c>
      <c r="J1331" s="179" t="s">
        <v>1487</v>
      </c>
    </row>
    <row r="1332" spans="1:10" ht="25.9" customHeight="1">
      <c r="A1332" s="181" t="s">
        <v>1488</v>
      </c>
      <c r="B1332" s="182" t="s">
        <v>2092</v>
      </c>
      <c r="C1332" s="181" t="s">
        <v>13</v>
      </c>
      <c r="D1332" s="181" t="s">
        <v>561</v>
      </c>
      <c r="E1332" s="375" t="s">
        <v>1495</v>
      </c>
      <c r="F1332" s="375"/>
      <c r="G1332" s="183" t="s">
        <v>1491</v>
      </c>
      <c r="H1332" s="195">
        <v>1</v>
      </c>
      <c r="I1332" s="196">
        <v>20.260000000000002</v>
      </c>
      <c r="J1332" s="196">
        <v>20.260000000000002</v>
      </c>
    </row>
    <row r="1333" spans="1:10" ht="24" customHeight="1">
      <c r="A1333" s="168" t="s">
        <v>1492</v>
      </c>
      <c r="B1333" s="169" t="s">
        <v>2036</v>
      </c>
      <c r="C1333" s="168" t="s">
        <v>13</v>
      </c>
      <c r="D1333" s="168" t="s">
        <v>2037</v>
      </c>
      <c r="E1333" s="371" t="s">
        <v>1498</v>
      </c>
      <c r="F1333" s="371"/>
      <c r="G1333" s="170" t="s">
        <v>1499</v>
      </c>
      <c r="H1333" s="189">
        <v>0.50539999999999996</v>
      </c>
      <c r="I1333" s="190">
        <v>28.76</v>
      </c>
      <c r="J1333" s="190">
        <v>14.53</v>
      </c>
    </row>
    <row r="1334" spans="1:10" ht="24" customHeight="1">
      <c r="A1334" s="168" t="s">
        <v>1492</v>
      </c>
      <c r="B1334" s="169" t="s">
        <v>1500</v>
      </c>
      <c r="C1334" s="168" t="s">
        <v>13</v>
      </c>
      <c r="D1334" s="168" t="s">
        <v>1501</v>
      </c>
      <c r="E1334" s="371" t="s">
        <v>1498</v>
      </c>
      <c r="F1334" s="371"/>
      <c r="G1334" s="170" t="s">
        <v>1499</v>
      </c>
      <c r="H1334" s="189">
        <v>0.16850000000000001</v>
      </c>
      <c r="I1334" s="190">
        <v>21.78</v>
      </c>
      <c r="J1334" s="190">
        <v>3.66</v>
      </c>
    </row>
    <row r="1335" spans="1:10" ht="25.9" customHeight="1">
      <c r="A1335" s="171" t="s">
        <v>1502</v>
      </c>
      <c r="B1335" s="172" t="s">
        <v>2079</v>
      </c>
      <c r="C1335" s="171" t="s">
        <v>13</v>
      </c>
      <c r="D1335" s="171" t="s">
        <v>2080</v>
      </c>
      <c r="E1335" s="372" t="s">
        <v>1505</v>
      </c>
      <c r="F1335" s="372"/>
      <c r="G1335" s="173" t="s">
        <v>21</v>
      </c>
      <c r="H1335" s="191">
        <v>4.0099999999999997E-2</v>
      </c>
      <c r="I1335" s="192">
        <v>0.94</v>
      </c>
      <c r="J1335" s="192">
        <v>0.03</v>
      </c>
    </row>
    <row r="1336" spans="1:10" ht="25.9" customHeight="1">
      <c r="A1336" s="171" t="s">
        <v>1502</v>
      </c>
      <c r="B1336" s="172" t="s">
        <v>2081</v>
      </c>
      <c r="C1336" s="171" t="s">
        <v>13</v>
      </c>
      <c r="D1336" s="171" t="s">
        <v>2082</v>
      </c>
      <c r="E1336" s="372" t="s">
        <v>1505</v>
      </c>
      <c r="F1336" s="372"/>
      <c r="G1336" s="173" t="s">
        <v>86</v>
      </c>
      <c r="H1336" s="191">
        <v>0.7288</v>
      </c>
      <c r="I1336" s="192">
        <v>2.8</v>
      </c>
      <c r="J1336" s="192">
        <v>2.04</v>
      </c>
    </row>
    <row r="1337" spans="1:10" ht="25.5">
      <c r="A1337" s="174"/>
      <c r="B1337" s="174"/>
      <c r="C1337" s="174"/>
      <c r="D1337" s="174"/>
      <c r="E1337" s="174" t="s">
        <v>1512</v>
      </c>
      <c r="F1337" s="175">
        <v>12.05</v>
      </c>
      <c r="G1337" s="174" t="s">
        <v>1513</v>
      </c>
      <c r="H1337" s="175">
        <v>0</v>
      </c>
      <c r="I1337" s="174" t="s">
        <v>1514</v>
      </c>
      <c r="J1337" s="175">
        <v>12.05</v>
      </c>
    </row>
    <row r="1338" spans="1:10">
      <c r="A1338" s="174"/>
      <c r="B1338" s="174"/>
      <c r="C1338" s="174"/>
      <c r="D1338" s="174"/>
      <c r="E1338" s="174" t="s">
        <v>1515</v>
      </c>
      <c r="F1338" s="175">
        <v>5.0599999999999996</v>
      </c>
      <c r="G1338" s="174"/>
      <c r="H1338" s="373" t="s">
        <v>1516</v>
      </c>
      <c r="I1338" s="373"/>
      <c r="J1338" s="175">
        <v>25.32</v>
      </c>
    </row>
    <row r="1339" spans="1:10" ht="49.9" customHeight="1" thickBot="1">
      <c r="A1339" s="176"/>
      <c r="B1339" s="176"/>
      <c r="C1339" s="176"/>
      <c r="D1339" s="176"/>
      <c r="E1339" s="176"/>
      <c r="F1339" s="176"/>
      <c r="G1339" s="176" t="s">
        <v>1517</v>
      </c>
      <c r="H1339" s="193">
        <v>442.55</v>
      </c>
      <c r="I1339" s="176" t="s">
        <v>1518</v>
      </c>
      <c r="J1339" s="194">
        <v>11205.36</v>
      </c>
    </row>
    <row r="1340" spans="1:10" ht="1.1499999999999999" customHeight="1" thickTop="1">
      <c r="A1340" s="177"/>
      <c r="B1340" s="177"/>
      <c r="C1340" s="177"/>
      <c r="D1340" s="177"/>
      <c r="E1340" s="177"/>
      <c r="F1340" s="177"/>
      <c r="G1340" s="177"/>
      <c r="H1340" s="177"/>
      <c r="I1340" s="177"/>
      <c r="J1340" s="177"/>
    </row>
    <row r="1341" spans="1:10" ht="18" customHeight="1">
      <c r="A1341" s="178" t="s">
        <v>2093</v>
      </c>
      <c r="B1341" s="179" t="s">
        <v>1480</v>
      </c>
      <c r="C1341" s="178" t="s">
        <v>1481</v>
      </c>
      <c r="D1341" s="178" t="s">
        <v>1482</v>
      </c>
      <c r="E1341" s="374" t="s">
        <v>1483</v>
      </c>
      <c r="F1341" s="374"/>
      <c r="G1341" s="180" t="s">
        <v>1484</v>
      </c>
      <c r="H1341" s="179" t="s">
        <v>1485</v>
      </c>
      <c r="I1341" s="179" t="s">
        <v>1486</v>
      </c>
      <c r="J1341" s="179" t="s">
        <v>1487</v>
      </c>
    </row>
    <row r="1342" spans="1:10" ht="25.9" customHeight="1">
      <c r="A1342" s="181" t="s">
        <v>1488</v>
      </c>
      <c r="B1342" s="182" t="s">
        <v>2094</v>
      </c>
      <c r="C1342" s="181" t="s">
        <v>13</v>
      </c>
      <c r="D1342" s="181" t="s">
        <v>564</v>
      </c>
      <c r="E1342" s="375" t="s">
        <v>1495</v>
      </c>
      <c r="F1342" s="375"/>
      <c r="G1342" s="183" t="s">
        <v>1491</v>
      </c>
      <c r="H1342" s="195">
        <v>1</v>
      </c>
      <c r="I1342" s="196">
        <v>16.16</v>
      </c>
      <c r="J1342" s="196">
        <v>16.16</v>
      </c>
    </row>
    <row r="1343" spans="1:10" ht="24" customHeight="1">
      <c r="A1343" s="168" t="s">
        <v>1492</v>
      </c>
      <c r="B1343" s="169" t="s">
        <v>2036</v>
      </c>
      <c r="C1343" s="168" t="s">
        <v>13</v>
      </c>
      <c r="D1343" s="168" t="s">
        <v>2037</v>
      </c>
      <c r="E1343" s="371" t="s">
        <v>1498</v>
      </c>
      <c r="F1343" s="371"/>
      <c r="G1343" s="170" t="s">
        <v>1499</v>
      </c>
      <c r="H1343" s="189">
        <v>0.22700000000000001</v>
      </c>
      <c r="I1343" s="190">
        <v>28.76</v>
      </c>
      <c r="J1343" s="190">
        <v>6.52</v>
      </c>
    </row>
    <row r="1344" spans="1:10" ht="24" customHeight="1">
      <c r="A1344" s="168" t="s">
        <v>1492</v>
      </c>
      <c r="B1344" s="169" t="s">
        <v>1500</v>
      </c>
      <c r="C1344" s="168" t="s">
        <v>13</v>
      </c>
      <c r="D1344" s="168" t="s">
        <v>1501</v>
      </c>
      <c r="E1344" s="371" t="s">
        <v>1498</v>
      </c>
      <c r="F1344" s="371"/>
      <c r="G1344" s="170" t="s">
        <v>1499</v>
      </c>
      <c r="H1344" s="189">
        <v>7.5700000000000003E-2</v>
      </c>
      <c r="I1344" s="190">
        <v>21.78</v>
      </c>
      <c r="J1344" s="190">
        <v>1.64</v>
      </c>
    </row>
    <row r="1345" spans="1:10" ht="24" customHeight="1">
      <c r="A1345" s="171" t="s">
        <v>1502</v>
      </c>
      <c r="B1345" s="172" t="s">
        <v>1597</v>
      </c>
      <c r="C1345" s="171" t="s">
        <v>13</v>
      </c>
      <c r="D1345" s="171" t="s">
        <v>1598</v>
      </c>
      <c r="E1345" s="372" t="s">
        <v>1505</v>
      </c>
      <c r="F1345" s="372"/>
      <c r="G1345" s="173" t="s">
        <v>1599</v>
      </c>
      <c r="H1345" s="191">
        <v>0.22850000000000001</v>
      </c>
      <c r="I1345" s="192">
        <v>35.03</v>
      </c>
      <c r="J1345" s="192">
        <v>8</v>
      </c>
    </row>
    <row r="1346" spans="1:10" ht="25.5">
      <c r="A1346" s="174"/>
      <c r="B1346" s="174"/>
      <c r="C1346" s="174"/>
      <c r="D1346" s="174"/>
      <c r="E1346" s="174" t="s">
        <v>1512</v>
      </c>
      <c r="F1346" s="175">
        <v>5.41</v>
      </c>
      <c r="G1346" s="174" t="s">
        <v>1513</v>
      </c>
      <c r="H1346" s="175">
        <v>0</v>
      </c>
      <c r="I1346" s="174" t="s">
        <v>1514</v>
      </c>
      <c r="J1346" s="175">
        <v>5.41</v>
      </c>
    </row>
    <row r="1347" spans="1:10">
      <c r="A1347" s="174"/>
      <c r="B1347" s="174"/>
      <c r="C1347" s="174"/>
      <c r="D1347" s="174"/>
      <c r="E1347" s="174" t="s">
        <v>1515</v>
      </c>
      <c r="F1347" s="175">
        <v>4.04</v>
      </c>
      <c r="G1347" s="174"/>
      <c r="H1347" s="373" t="s">
        <v>1516</v>
      </c>
      <c r="I1347" s="373"/>
      <c r="J1347" s="175">
        <v>20.2</v>
      </c>
    </row>
    <row r="1348" spans="1:10" ht="49.9" customHeight="1" thickBot="1">
      <c r="A1348" s="176"/>
      <c r="B1348" s="176"/>
      <c r="C1348" s="176"/>
      <c r="D1348" s="176"/>
      <c r="E1348" s="176"/>
      <c r="F1348" s="176"/>
      <c r="G1348" s="176" t="s">
        <v>1517</v>
      </c>
      <c r="H1348" s="193">
        <v>442.55</v>
      </c>
      <c r="I1348" s="176" t="s">
        <v>1518</v>
      </c>
      <c r="J1348" s="194">
        <v>8939.51</v>
      </c>
    </row>
    <row r="1349" spans="1:10" ht="1.1499999999999999" customHeight="1" thickTop="1">
      <c r="A1349" s="177"/>
      <c r="B1349" s="177"/>
      <c r="C1349" s="177"/>
      <c r="D1349" s="177"/>
      <c r="E1349" s="177"/>
      <c r="F1349" s="177"/>
      <c r="G1349" s="177"/>
      <c r="H1349" s="177"/>
      <c r="I1349" s="177"/>
      <c r="J1349" s="177"/>
    </row>
    <row r="1350" spans="1:10" ht="18" customHeight="1">
      <c r="A1350" s="178" t="s">
        <v>2095</v>
      </c>
      <c r="B1350" s="179" t="s">
        <v>1480</v>
      </c>
      <c r="C1350" s="178" t="s">
        <v>1481</v>
      </c>
      <c r="D1350" s="178" t="s">
        <v>1482</v>
      </c>
      <c r="E1350" s="374" t="s">
        <v>1483</v>
      </c>
      <c r="F1350" s="374"/>
      <c r="G1350" s="180" t="s">
        <v>1484</v>
      </c>
      <c r="H1350" s="179" t="s">
        <v>1485</v>
      </c>
      <c r="I1350" s="179" t="s">
        <v>1486</v>
      </c>
      <c r="J1350" s="179" t="s">
        <v>1487</v>
      </c>
    </row>
    <row r="1351" spans="1:10" ht="52.15" customHeight="1">
      <c r="A1351" s="181" t="s">
        <v>1488</v>
      </c>
      <c r="B1351" s="182" t="s">
        <v>2096</v>
      </c>
      <c r="C1351" s="181" t="s">
        <v>13</v>
      </c>
      <c r="D1351" s="181" t="s">
        <v>570</v>
      </c>
      <c r="E1351" s="375" t="s">
        <v>1495</v>
      </c>
      <c r="F1351" s="375"/>
      <c r="G1351" s="183" t="s">
        <v>1491</v>
      </c>
      <c r="H1351" s="195">
        <v>1</v>
      </c>
      <c r="I1351" s="196">
        <v>14.53</v>
      </c>
      <c r="J1351" s="196">
        <v>14.53</v>
      </c>
    </row>
    <row r="1352" spans="1:10" ht="24" customHeight="1">
      <c r="A1352" s="168" t="s">
        <v>1492</v>
      </c>
      <c r="B1352" s="169" t="s">
        <v>2036</v>
      </c>
      <c r="C1352" s="168" t="s">
        <v>13</v>
      </c>
      <c r="D1352" s="168" t="s">
        <v>2037</v>
      </c>
      <c r="E1352" s="371" t="s">
        <v>1498</v>
      </c>
      <c r="F1352" s="371"/>
      <c r="G1352" s="170" t="s">
        <v>1499</v>
      </c>
      <c r="H1352" s="189">
        <v>0.21490000000000001</v>
      </c>
      <c r="I1352" s="190">
        <v>28.76</v>
      </c>
      <c r="J1352" s="190">
        <v>6.18</v>
      </c>
    </row>
    <row r="1353" spans="1:10" ht="24" customHeight="1">
      <c r="A1353" s="171" t="s">
        <v>1502</v>
      </c>
      <c r="B1353" s="172" t="s">
        <v>2085</v>
      </c>
      <c r="C1353" s="171" t="s">
        <v>13</v>
      </c>
      <c r="D1353" s="171" t="s">
        <v>2086</v>
      </c>
      <c r="E1353" s="372" t="s">
        <v>1505</v>
      </c>
      <c r="F1353" s="372"/>
      <c r="G1353" s="173" t="s">
        <v>1599</v>
      </c>
      <c r="H1353" s="191">
        <v>1.7600000000000001E-2</v>
      </c>
      <c r="I1353" s="192">
        <v>23.73</v>
      </c>
      <c r="J1353" s="192">
        <v>0.41</v>
      </c>
    </row>
    <row r="1354" spans="1:10" ht="25.9" customHeight="1">
      <c r="A1354" s="171" t="s">
        <v>1502</v>
      </c>
      <c r="B1354" s="172" t="s">
        <v>2097</v>
      </c>
      <c r="C1354" s="171" t="s">
        <v>13</v>
      </c>
      <c r="D1354" s="171" t="s">
        <v>2098</v>
      </c>
      <c r="E1354" s="372" t="s">
        <v>1505</v>
      </c>
      <c r="F1354" s="372"/>
      <c r="G1354" s="173" t="s">
        <v>1599</v>
      </c>
      <c r="H1354" s="191">
        <v>0.17630000000000001</v>
      </c>
      <c r="I1354" s="192">
        <v>45.08</v>
      </c>
      <c r="J1354" s="192">
        <v>7.94</v>
      </c>
    </row>
    <row r="1355" spans="1:10" ht="25.5">
      <c r="A1355" s="174"/>
      <c r="B1355" s="174"/>
      <c r="C1355" s="174"/>
      <c r="D1355" s="174"/>
      <c r="E1355" s="174" t="s">
        <v>1512</v>
      </c>
      <c r="F1355" s="175">
        <v>4.12</v>
      </c>
      <c r="G1355" s="174" t="s">
        <v>1513</v>
      </c>
      <c r="H1355" s="175">
        <v>0</v>
      </c>
      <c r="I1355" s="174" t="s">
        <v>1514</v>
      </c>
      <c r="J1355" s="175">
        <v>4.12</v>
      </c>
    </row>
    <row r="1356" spans="1:10">
      <c r="A1356" s="174"/>
      <c r="B1356" s="174"/>
      <c r="C1356" s="174"/>
      <c r="D1356" s="174"/>
      <c r="E1356" s="174" t="s">
        <v>1515</v>
      </c>
      <c r="F1356" s="175">
        <v>3.63</v>
      </c>
      <c r="G1356" s="174"/>
      <c r="H1356" s="373" t="s">
        <v>1516</v>
      </c>
      <c r="I1356" s="373"/>
      <c r="J1356" s="175">
        <v>18.16</v>
      </c>
    </row>
    <row r="1357" spans="1:10" ht="49.9" customHeight="1" thickBot="1">
      <c r="A1357" s="176"/>
      <c r="B1357" s="176"/>
      <c r="C1357" s="176"/>
      <c r="D1357" s="176"/>
      <c r="E1357" s="176"/>
      <c r="F1357" s="176"/>
      <c r="G1357" s="176" t="s">
        <v>1517</v>
      </c>
      <c r="H1357" s="193">
        <v>1285.48</v>
      </c>
      <c r="I1357" s="176" t="s">
        <v>1518</v>
      </c>
      <c r="J1357" s="194">
        <v>23344.31</v>
      </c>
    </row>
    <row r="1358" spans="1:10" ht="1.1499999999999999" customHeight="1" thickTop="1">
      <c r="A1358" s="177"/>
      <c r="B1358" s="177"/>
      <c r="C1358" s="177"/>
      <c r="D1358" s="177"/>
      <c r="E1358" s="177"/>
      <c r="F1358" s="177"/>
      <c r="G1358" s="177"/>
      <c r="H1358" s="177"/>
      <c r="I1358" s="177"/>
      <c r="J1358" s="177"/>
    </row>
    <row r="1359" spans="1:10" ht="18" customHeight="1">
      <c r="A1359" s="178" t="s">
        <v>2099</v>
      </c>
      <c r="B1359" s="179" t="s">
        <v>1480</v>
      </c>
      <c r="C1359" s="178" t="s">
        <v>1481</v>
      </c>
      <c r="D1359" s="178" t="s">
        <v>1482</v>
      </c>
      <c r="E1359" s="374" t="s">
        <v>1483</v>
      </c>
      <c r="F1359" s="374"/>
      <c r="G1359" s="180" t="s">
        <v>1484</v>
      </c>
      <c r="H1359" s="179" t="s">
        <v>1485</v>
      </c>
      <c r="I1359" s="179" t="s">
        <v>1486</v>
      </c>
      <c r="J1359" s="179" t="s">
        <v>1487</v>
      </c>
    </row>
    <row r="1360" spans="1:10" ht="39" customHeight="1">
      <c r="A1360" s="181" t="s">
        <v>1488</v>
      </c>
      <c r="B1360" s="182" t="s">
        <v>2100</v>
      </c>
      <c r="C1360" s="181" t="s">
        <v>13</v>
      </c>
      <c r="D1360" s="181" t="s">
        <v>574</v>
      </c>
      <c r="E1360" s="375" t="s">
        <v>1495</v>
      </c>
      <c r="F1360" s="375"/>
      <c r="G1360" s="183" t="s">
        <v>1491</v>
      </c>
      <c r="H1360" s="195">
        <v>1</v>
      </c>
      <c r="I1360" s="196">
        <v>16.440000000000001</v>
      </c>
      <c r="J1360" s="196">
        <v>16.440000000000001</v>
      </c>
    </row>
    <row r="1361" spans="1:10" ht="24" customHeight="1">
      <c r="A1361" s="168" t="s">
        <v>1492</v>
      </c>
      <c r="B1361" s="169" t="s">
        <v>2036</v>
      </c>
      <c r="C1361" s="168" t="s">
        <v>13</v>
      </c>
      <c r="D1361" s="168" t="s">
        <v>2037</v>
      </c>
      <c r="E1361" s="371" t="s">
        <v>1498</v>
      </c>
      <c r="F1361" s="371"/>
      <c r="G1361" s="170" t="s">
        <v>1499</v>
      </c>
      <c r="H1361" s="189">
        <v>0.29849999999999999</v>
      </c>
      <c r="I1361" s="190">
        <v>28.76</v>
      </c>
      <c r="J1361" s="190">
        <v>8.58</v>
      </c>
    </row>
    <row r="1362" spans="1:10" ht="24" customHeight="1">
      <c r="A1362" s="168" t="s">
        <v>1492</v>
      </c>
      <c r="B1362" s="169" t="s">
        <v>1500</v>
      </c>
      <c r="C1362" s="168" t="s">
        <v>13</v>
      </c>
      <c r="D1362" s="168" t="s">
        <v>1501</v>
      </c>
      <c r="E1362" s="371" t="s">
        <v>1498</v>
      </c>
      <c r="F1362" s="371"/>
      <c r="G1362" s="170" t="s">
        <v>1499</v>
      </c>
      <c r="H1362" s="189">
        <v>4.87E-2</v>
      </c>
      <c r="I1362" s="190">
        <v>21.78</v>
      </c>
      <c r="J1362" s="190">
        <v>1.06</v>
      </c>
    </row>
    <row r="1363" spans="1:10" ht="25.9" customHeight="1">
      <c r="A1363" s="171" t="s">
        <v>1502</v>
      </c>
      <c r="B1363" s="172" t="s">
        <v>2079</v>
      </c>
      <c r="C1363" s="171" t="s">
        <v>13</v>
      </c>
      <c r="D1363" s="171" t="s">
        <v>2080</v>
      </c>
      <c r="E1363" s="372" t="s">
        <v>1505</v>
      </c>
      <c r="F1363" s="372"/>
      <c r="G1363" s="173" t="s">
        <v>21</v>
      </c>
      <c r="H1363" s="191">
        <v>0.08</v>
      </c>
      <c r="I1363" s="192">
        <v>0.94</v>
      </c>
      <c r="J1363" s="192">
        <v>7.0000000000000007E-2</v>
      </c>
    </row>
    <row r="1364" spans="1:10" ht="25.9" customHeight="1">
      <c r="A1364" s="171" t="s">
        <v>1502</v>
      </c>
      <c r="B1364" s="172" t="s">
        <v>2101</v>
      </c>
      <c r="C1364" s="171" t="s">
        <v>13</v>
      </c>
      <c r="D1364" s="171" t="s">
        <v>2102</v>
      </c>
      <c r="E1364" s="372" t="s">
        <v>1505</v>
      </c>
      <c r="F1364" s="372"/>
      <c r="G1364" s="173" t="s">
        <v>86</v>
      </c>
      <c r="H1364" s="191">
        <v>1.339</v>
      </c>
      <c r="I1364" s="192">
        <v>5.03</v>
      </c>
      <c r="J1364" s="192">
        <v>6.73</v>
      </c>
    </row>
    <row r="1365" spans="1:10" ht="25.5">
      <c r="A1365" s="174"/>
      <c r="B1365" s="174"/>
      <c r="C1365" s="174"/>
      <c r="D1365" s="174"/>
      <c r="E1365" s="174" t="s">
        <v>1512</v>
      </c>
      <c r="F1365" s="175">
        <v>6.41</v>
      </c>
      <c r="G1365" s="174" t="s">
        <v>1513</v>
      </c>
      <c r="H1365" s="175">
        <v>0</v>
      </c>
      <c r="I1365" s="174" t="s">
        <v>1514</v>
      </c>
      <c r="J1365" s="175">
        <v>6.41</v>
      </c>
    </row>
    <row r="1366" spans="1:10">
      <c r="A1366" s="174"/>
      <c r="B1366" s="174"/>
      <c r="C1366" s="174"/>
      <c r="D1366" s="174"/>
      <c r="E1366" s="174" t="s">
        <v>1515</v>
      </c>
      <c r="F1366" s="175">
        <v>4.1100000000000003</v>
      </c>
      <c r="G1366" s="174"/>
      <c r="H1366" s="373" t="s">
        <v>1516</v>
      </c>
      <c r="I1366" s="373"/>
      <c r="J1366" s="175">
        <v>20.55</v>
      </c>
    </row>
    <row r="1367" spans="1:10" ht="49.9" customHeight="1" thickBot="1">
      <c r="A1367" s="176"/>
      <c r="B1367" s="176"/>
      <c r="C1367" s="176"/>
      <c r="D1367" s="176"/>
      <c r="E1367" s="176"/>
      <c r="F1367" s="176"/>
      <c r="G1367" s="176" t="s">
        <v>1517</v>
      </c>
      <c r="H1367" s="193">
        <v>98.05</v>
      </c>
      <c r="I1367" s="176" t="s">
        <v>1518</v>
      </c>
      <c r="J1367" s="194">
        <v>2014.92</v>
      </c>
    </row>
    <row r="1368" spans="1:10" ht="1.1499999999999999" customHeight="1" thickTop="1">
      <c r="A1368" s="177"/>
      <c r="B1368" s="177"/>
      <c r="C1368" s="177"/>
      <c r="D1368" s="177"/>
      <c r="E1368" s="177"/>
      <c r="F1368" s="177"/>
      <c r="G1368" s="177"/>
      <c r="H1368" s="177"/>
      <c r="I1368" s="177"/>
      <c r="J1368" s="177"/>
    </row>
    <row r="1369" spans="1:10" ht="18" customHeight="1">
      <c r="A1369" s="178" t="s">
        <v>2103</v>
      </c>
      <c r="B1369" s="179" t="s">
        <v>1480</v>
      </c>
      <c r="C1369" s="178" t="s">
        <v>1481</v>
      </c>
      <c r="D1369" s="178" t="s">
        <v>1482</v>
      </c>
      <c r="E1369" s="374" t="s">
        <v>1483</v>
      </c>
      <c r="F1369" s="374"/>
      <c r="G1369" s="180" t="s">
        <v>1484</v>
      </c>
      <c r="H1369" s="179" t="s">
        <v>1485</v>
      </c>
      <c r="I1369" s="179" t="s">
        <v>1486</v>
      </c>
      <c r="J1369" s="179" t="s">
        <v>1487</v>
      </c>
    </row>
    <row r="1370" spans="1:10" ht="25.9" customHeight="1">
      <c r="A1370" s="181" t="s">
        <v>1488</v>
      </c>
      <c r="B1370" s="182" t="s">
        <v>2104</v>
      </c>
      <c r="C1370" s="181" t="s">
        <v>13</v>
      </c>
      <c r="D1370" s="181" t="s">
        <v>577</v>
      </c>
      <c r="E1370" s="375" t="s">
        <v>1495</v>
      </c>
      <c r="F1370" s="375"/>
      <c r="G1370" s="183" t="s">
        <v>1491</v>
      </c>
      <c r="H1370" s="195">
        <v>1</v>
      </c>
      <c r="I1370" s="196">
        <v>13.87</v>
      </c>
      <c r="J1370" s="196">
        <v>13.87</v>
      </c>
    </row>
    <row r="1371" spans="1:10" ht="24" customHeight="1">
      <c r="A1371" s="168" t="s">
        <v>1492</v>
      </c>
      <c r="B1371" s="169" t="s">
        <v>2036</v>
      </c>
      <c r="C1371" s="168" t="s">
        <v>13</v>
      </c>
      <c r="D1371" s="168" t="s">
        <v>2037</v>
      </c>
      <c r="E1371" s="371" t="s">
        <v>1498</v>
      </c>
      <c r="F1371" s="371"/>
      <c r="G1371" s="170" t="s">
        <v>1499</v>
      </c>
      <c r="H1371" s="189">
        <v>0.16309999999999999</v>
      </c>
      <c r="I1371" s="190">
        <v>28.76</v>
      </c>
      <c r="J1371" s="190">
        <v>4.6900000000000004</v>
      </c>
    </row>
    <row r="1372" spans="1:10" ht="24" customHeight="1">
      <c r="A1372" s="168" t="s">
        <v>1492</v>
      </c>
      <c r="B1372" s="169" t="s">
        <v>1500</v>
      </c>
      <c r="C1372" s="168" t="s">
        <v>13</v>
      </c>
      <c r="D1372" s="168" t="s">
        <v>1501</v>
      </c>
      <c r="E1372" s="371" t="s">
        <v>1498</v>
      </c>
      <c r="F1372" s="371"/>
      <c r="G1372" s="170" t="s">
        <v>1499</v>
      </c>
      <c r="H1372" s="189">
        <v>5.4399999999999997E-2</v>
      </c>
      <c r="I1372" s="190">
        <v>21.78</v>
      </c>
      <c r="J1372" s="190">
        <v>1.18</v>
      </c>
    </row>
    <row r="1373" spans="1:10" ht="24" customHeight="1">
      <c r="A1373" s="171" t="s">
        <v>1502</v>
      </c>
      <c r="B1373" s="172" t="s">
        <v>1597</v>
      </c>
      <c r="C1373" s="171" t="s">
        <v>13</v>
      </c>
      <c r="D1373" s="171" t="s">
        <v>1598</v>
      </c>
      <c r="E1373" s="372" t="s">
        <v>1505</v>
      </c>
      <c r="F1373" s="372"/>
      <c r="G1373" s="173" t="s">
        <v>1599</v>
      </c>
      <c r="H1373" s="191">
        <v>0.22850000000000001</v>
      </c>
      <c r="I1373" s="192">
        <v>35.03</v>
      </c>
      <c r="J1373" s="192">
        <v>8</v>
      </c>
    </row>
    <row r="1374" spans="1:10" ht="25.5">
      <c r="A1374" s="174"/>
      <c r="B1374" s="174"/>
      <c r="C1374" s="174"/>
      <c r="D1374" s="174"/>
      <c r="E1374" s="174" t="s">
        <v>1512</v>
      </c>
      <c r="F1374" s="175">
        <v>3.89</v>
      </c>
      <c r="G1374" s="174" t="s">
        <v>1513</v>
      </c>
      <c r="H1374" s="175">
        <v>0</v>
      </c>
      <c r="I1374" s="174" t="s">
        <v>1514</v>
      </c>
      <c r="J1374" s="175">
        <v>3.89</v>
      </c>
    </row>
    <row r="1375" spans="1:10">
      <c r="A1375" s="174"/>
      <c r="B1375" s="174"/>
      <c r="C1375" s="174"/>
      <c r="D1375" s="174"/>
      <c r="E1375" s="174" t="s">
        <v>1515</v>
      </c>
      <c r="F1375" s="175">
        <v>3.46</v>
      </c>
      <c r="G1375" s="174"/>
      <c r="H1375" s="373" t="s">
        <v>1516</v>
      </c>
      <c r="I1375" s="373"/>
      <c r="J1375" s="175">
        <v>17.329999999999998</v>
      </c>
    </row>
    <row r="1376" spans="1:10" ht="49.9" customHeight="1" thickBot="1">
      <c r="A1376" s="176"/>
      <c r="B1376" s="176"/>
      <c r="C1376" s="176"/>
      <c r="D1376" s="176"/>
      <c r="E1376" s="176"/>
      <c r="F1376" s="176"/>
      <c r="G1376" s="176" t="s">
        <v>1517</v>
      </c>
      <c r="H1376" s="193">
        <v>98.05</v>
      </c>
      <c r="I1376" s="176" t="s">
        <v>1518</v>
      </c>
      <c r="J1376" s="194">
        <v>1699.2</v>
      </c>
    </row>
    <row r="1377" spans="1:10" ht="1.1499999999999999" customHeight="1" thickTop="1">
      <c r="A1377" s="177"/>
      <c r="B1377" s="177"/>
      <c r="C1377" s="177"/>
      <c r="D1377" s="177"/>
      <c r="E1377" s="177"/>
      <c r="F1377" s="177"/>
      <c r="G1377" s="177"/>
      <c r="H1377" s="177"/>
      <c r="I1377" s="177"/>
      <c r="J1377" s="177"/>
    </row>
    <row r="1378" spans="1:10" ht="18" customHeight="1">
      <c r="A1378" s="178" t="s">
        <v>2105</v>
      </c>
      <c r="B1378" s="179" t="s">
        <v>1480</v>
      </c>
      <c r="C1378" s="178" t="s">
        <v>1481</v>
      </c>
      <c r="D1378" s="178" t="s">
        <v>1482</v>
      </c>
      <c r="E1378" s="374" t="s">
        <v>1483</v>
      </c>
      <c r="F1378" s="374"/>
      <c r="G1378" s="180" t="s">
        <v>1484</v>
      </c>
      <c r="H1378" s="179" t="s">
        <v>1485</v>
      </c>
      <c r="I1378" s="179" t="s">
        <v>1486</v>
      </c>
      <c r="J1378" s="179" t="s">
        <v>1487</v>
      </c>
    </row>
    <row r="1379" spans="1:10" ht="39" customHeight="1">
      <c r="A1379" s="181" t="s">
        <v>1488</v>
      </c>
      <c r="B1379" s="182" t="s">
        <v>2106</v>
      </c>
      <c r="C1379" s="181" t="s">
        <v>13</v>
      </c>
      <c r="D1379" s="181" t="s">
        <v>584</v>
      </c>
      <c r="E1379" s="375" t="s">
        <v>1938</v>
      </c>
      <c r="F1379" s="375"/>
      <c r="G1379" s="183" t="s">
        <v>29</v>
      </c>
      <c r="H1379" s="195">
        <v>1</v>
      </c>
      <c r="I1379" s="196">
        <v>10.98</v>
      </c>
      <c r="J1379" s="196">
        <v>10.98</v>
      </c>
    </row>
    <row r="1380" spans="1:10" ht="25.9" customHeight="1">
      <c r="A1380" s="168" t="s">
        <v>1492</v>
      </c>
      <c r="B1380" s="169" t="s">
        <v>2107</v>
      </c>
      <c r="C1380" s="168" t="s">
        <v>13</v>
      </c>
      <c r="D1380" s="168" t="s">
        <v>2108</v>
      </c>
      <c r="E1380" s="371" t="s">
        <v>1498</v>
      </c>
      <c r="F1380" s="371"/>
      <c r="G1380" s="170" t="s">
        <v>1499</v>
      </c>
      <c r="H1380" s="189">
        <v>0.13669999999999999</v>
      </c>
      <c r="I1380" s="190">
        <v>21.66</v>
      </c>
      <c r="J1380" s="190">
        <v>2.96</v>
      </c>
    </row>
    <row r="1381" spans="1:10" ht="25.9" customHeight="1">
      <c r="A1381" s="168" t="s">
        <v>1492</v>
      </c>
      <c r="B1381" s="169" t="s">
        <v>1939</v>
      </c>
      <c r="C1381" s="168" t="s">
        <v>13</v>
      </c>
      <c r="D1381" s="168" t="s">
        <v>1940</v>
      </c>
      <c r="E1381" s="371" t="s">
        <v>1498</v>
      </c>
      <c r="F1381" s="371"/>
      <c r="G1381" s="170" t="s">
        <v>1499</v>
      </c>
      <c r="H1381" s="189">
        <v>0.13669999999999999</v>
      </c>
      <c r="I1381" s="190">
        <v>26.5</v>
      </c>
      <c r="J1381" s="190">
        <v>3.62</v>
      </c>
    </row>
    <row r="1382" spans="1:10" ht="25.9" customHeight="1">
      <c r="A1382" s="171" t="s">
        <v>1502</v>
      </c>
      <c r="B1382" s="172" t="s">
        <v>2109</v>
      </c>
      <c r="C1382" s="171" t="s">
        <v>13</v>
      </c>
      <c r="D1382" s="171" t="s">
        <v>2110</v>
      </c>
      <c r="E1382" s="372" t="s">
        <v>1505</v>
      </c>
      <c r="F1382" s="372"/>
      <c r="G1382" s="173" t="s">
        <v>29</v>
      </c>
      <c r="H1382" s="191">
        <v>1.0492999999999999</v>
      </c>
      <c r="I1382" s="192">
        <v>4.1399999999999997</v>
      </c>
      <c r="J1382" s="192">
        <v>4.34</v>
      </c>
    </row>
    <row r="1383" spans="1:10" ht="24" customHeight="1">
      <c r="A1383" s="171" t="s">
        <v>1502</v>
      </c>
      <c r="B1383" s="172" t="s">
        <v>2111</v>
      </c>
      <c r="C1383" s="171" t="s">
        <v>13</v>
      </c>
      <c r="D1383" s="171" t="s">
        <v>2112</v>
      </c>
      <c r="E1383" s="372" t="s">
        <v>1505</v>
      </c>
      <c r="F1383" s="372"/>
      <c r="G1383" s="173" t="s">
        <v>21</v>
      </c>
      <c r="H1383" s="191">
        <v>3.1899999999999998E-2</v>
      </c>
      <c r="I1383" s="192">
        <v>1.89</v>
      </c>
      <c r="J1383" s="192">
        <v>0.06</v>
      </c>
    </row>
    <row r="1384" spans="1:10" ht="25.5">
      <c r="A1384" s="174"/>
      <c r="B1384" s="174"/>
      <c r="C1384" s="174"/>
      <c r="D1384" s="174"/>
      <c r="E1384" s="174" t="s">
        <v>1512</v>
      </c>
      <c r="F1384" s="175">
        <v>4.5999999999999996</v>
      </c>
      <c r="G1384" s="174" t="s">
        <v>1513</v>
      </c>
      <c r="H1384" s="175">
        <v>0</v>
      </c>
      <c r="I1384" s="174" t="s">
        <v>1514</v>
      </c>
      <c r="J1384" s="175">
        <v>4.5999999999999996</v>
      </c>
    </row>
    <row r="1385" spans="1:10">
      <c r="A1385" s="174"/>
      <c r="B1385" s="174"/>
      <c r="C1385" s="174"/>
      <c r="D1385" s="174"/>
      <c r="E1385" s="174" t="s">
        <v>1515</v>
      </c>
      <c r="F1385" s="175">
        <v>2.74</v>
      </c>
      <c r="G1385" s="174"/>
      <c r="H1385" s="373" t="s">
        <v>1516</v>
      </c>
      <c r="I1385" s="373"/>
      <c r="J1385" s="175">
        <v>13.72</v>
      </c>
    </row>
    <row r="1386" spans="1:10" ht="49.9" customHeight="1" thickBot="1">
      <c r="A1386" s="176"/>
      <c r="B1386" s="176"/>
      <c r="C1386" s="176"/>
      <c r="D1386" s="176"/>
      <c r="E1386" s="176"/>
      <c r="F1386" s="176"/>
      <c r="G1386" s="176" t="s">
        <v>1517</v>
      </c>
      <c r="H1386" s="193">
        <v>27.6</v>
      </c>
      <c r="I1386" s="176" t="s">
        <v>1518</v>
      </c>
      <c r="J1386" s="194">
        <v>378.67</v>
      </c>
    </row>
    <row r="1387" spans="1:10" ht="1.1499999999999999" customHeight="1" thickTop="1">
      <c r="A1387" s="177"/>
      <c r="B1387" s="177"/>
      <c r="C1387" s="177"/>
      <c r="D1387" s="177"/>
      <c r="E1387" s="177"/>
      <c r="F1387" s="177"/>
      <c r="G1387" s="177"/>
      <c r="H1387" s="177"/>
      <c r="I1387" s="177"/>
      <c r="J1387" s="177"/>
    </row>
    <row r="1388" spans="1:10" ht="18" customHeight="1">
      <c r="A1388" s="178" t="s">
        <v>2113</v>
      </c>
      <c r="B1388" s="179" t="s">
        <v>1480</v>
      </c>
      <c r="C1388" s="178" t="s">
        <v>1481</v>
      </c>
      <c r="D1388" s="178" t="s">
        <v>1482</v>
      </c>
      <c r="E1388" s="374" t="s">
        <v>1483</v>
      </c>
      <c r="F1388" s="374"/>
      <c r="G1388" s="180" t="s">
        <v>1484</v>
      </c>
      <c r="H1388" s="179" t="s">
        <v>1485</v>
      </c>
      <c r="I1388" s="179" t="s">
        <v>1486</v>
      </c>
      <c r="J1388" s="179" t="s">
        <v>1487</v>
      </c>
    </row>
    <row r="1389" spans="1:10" ht="39" customHeight="1">
      <c r="A1389" s="181" t="s">
        <v>1488</v>
      </c>
      <c r="B1389" s="182" t="s">
        <v>2114</v>
      </c>
      <c r="C1389" s="181" t="s">
        <v>13</v>
      </c>
      <c r="D1389" s="181" t="s">
        <v>587</v>
      </c>
      <c r="E1389" s="375" t="s">
        <v>1938</v>
      </c>
      <c r="F1389" s="375"/>
      <c r="G1389" s="183" t="s">
        <v>29</v>
      </c>
      <c r="H1389" s="195">
        <v>1</v>
      </c>
      <c r="I1389" s="196">
        <v>23.36</v>
      </c>
      <c r="J1389" s="196">
        <v>23.36</v>
      </c>
    </row>
    <row r="1390" spans="1:10" ht="25.9" customHeight="1">
      <c r="A1390" s="168" t="s">
        <v>1492</v>
      </c>
      <c r="B1390" s="169" t="s">
        <v>2107</v>
      </c>
      <c r="C1390" s="168" t="s">
        <v>13</v>
      </c>
      <c r="D1390" s="168" t="s">
        <v>2108</v>
      </c>
      <c r="E1390" s="371" t="s">
        <v>1498</v>
      </c>
      <c r="F1390" s="371"/>
      <c r="G1390" s="170" t="s">
        <v>1499</v>
      </c>
      <c r="H1390" s="189">
        <v>0.38</v>
      </c>
      <c r="I1390" s="190">
        <v>21.66</v>
      </c>
      <c r="J1390" s="190">
        <v>8.23</v>
      </c>
    </row>
    <row r="1391" spans="1:10" ht="25.9" customHeight="1">
      <c r="A1391" s="168" t="s">
        <v>1492</v>
      </c>
      <c r="B1391" s="169" t="s">
        <v>1939</v>
      </c>
      <c r="C1391" s="168" t="s">
        <v>13</v>
      </c>
      <c r="D1391" s="168" t="s">
        <v>1940</v>
      </c>
      <c r="E1391" s="371" t="s">
        <v>1498</v>
      </c>
      <c r="F1391" s="371"/>
      <c r="G1391" s="170" t="s">
        <v>1499</v>
      </c>
      <c r="H1391" s="189">
        <v>0.38</v>
      </c>
      <c r="I1391" s="190">
        <v>26.5</v>
      </c>
      <c r="J1391" s="190">
        <v>10.07</v>
      </c>
    </row>
    <row r="1392" spans="1:10" ht="25.9" customHeight="1">
      <c r="A1392" s="171" t="s">
        <v>1502</v>
      </c>
      <c r="B1392" s="172" t="s">
        <v>2115</v>
      </c>
      <c r="C1392" s="171" t="s">
        <v>13</v>
      </c>
      <c r="D1392" s="171" t="s">
        <v>2116</v>
      </c>
      <c r="E1392" s="372" t="s">
        <v>1505</v>
      </c>
      <c r="F1392" s="372"/>
      <c r="G1392" s="173" t="s">
        <v>29</v>
      </c>
      <c r="H1392" s="191">
        <v>1.0492999999999999</v>
      </c>
      <c r="I1392" s="192">
        <v>4.67</v>
      </c>
      <c r="J1392" s="192">
        <v>4.9000000000000004</v>
      </c>
    </row>
    <row r="1393" spans="1:10" ht="24" customHeight="1">
      <c r="A1393" s="171" t="s">
        <v>1502</v>
      </c>
      <c r="B1393" s="172" t="s">
        <v>2111</v>
      </c>
      <c r="C1393" s="171" t="s">
        <v>13</v>
      </c>
      <c r="D1393" s="171" t="s">
        <v>2112</v>
      </c>
      <c r="E1393" s="372" t="s">
        <v>1505</v>
      </c>
      <c r="F1393" s="372"/>
      <c r="G1393" s="173" t="s">
        <v>21</v>
      </c>
      <c r="H1393" s="191">
        <v>8.8599999999999998E-2</v>
      </c>
      <c r="I1393" s="192">
        <v>1.89</v>
      </c>
      <c r="J1393" s="192">
        <v>0.16</v>
      </c>
    </row>
    <row r="1394" spans="1:10" ht="25.5">
      <c r="A1394" s="174"/>
      <c r="B1394" s="174"/>
      <c r="C1394" s="174"/>
      <c r="D1394" s="174"/>
      <c r="E1394" s="174" t="s">
        <v>1512</v>
      </c>
      <c r="F1394" s="175">
        <v>12.8</v>
      </c>
      <c r="G1394" s="174" t="s">
        <v>1513</v>
      </c>
      <c r="H1394" s="175">
        <v>0</v>
      </c>
      <c r="I1394" s="174" t="s">
        <v>1514</v>
      </c>
      <c r="J1394" s="175">
        <v>12.8</v>
      </c>
    </row>
    <row r="1395" spans="1:10">
      <c r="A1395" s="174"/>
      <c r="B1395" s="174"/>
      <c r="C1395" s="174"/>
      <c r="D1395" s="174"/>
      <c r="E1395" s="174" t="s">
        <v>1515</v>
      </c>
      <c r="F1395" s="175">
        <v>5.84</v>
      </c>
      <c r="G1395" s="174"/>
      <c r="H1395" s="373" t="s">
        <v>1516</v>
      </c>
      <c r="I1395" s="373"/>
      <c r="J1395" s="175">
        <v>29.2</v>
      </c>
    </row>
    <row r="1396" spans="1:10" ht="49.9" customHeight="1" thickBot="1">
      <c r="A1396" s="176"/>
      <c r="B1396" s="176"/>
      <c r="C1396" s="176"/>
      <c r="D1396" s="176"/>
      <c r="E1396" s="176"/>
      <c r="F1396" s="176"/>
      <c r="G1396" s="176" t="s">
        <v>1517</v>
      </c>
      <c r="H1396" s="193">
        <v>166.9</v>
      </c>
      <c r="I1396" s="176" t="s">
        <v>1518</v>
      </c>
      <c r="J1396" s="194">
        <v>4873.4799999999996</v>
      </c>
    </row>
    <row r="1397" spans="1:10" ht="1.1499999999999999" customHeight="1" thickTop="1">
      <c r="A1397" s="177"/>
      <c r="B1397" s="177"/>
      <c r="C1397" s="177"/>
      <c r="D1397" s="177"/>
      <c r="E1397" s="177"/>
      <c r="F1397" s="177"/>
      <c r="G1397" s="177"/>
      <c r="H1397" s="177"/>
      <c r="I1397" s="177"/>
      <c r="J1397" s="177"/>
    </row>
    <row r="1398" spans="1:10" ht="18" customHeight="1">
      <c r="A1398" s="178" t="s">
        <v>2117</v>
      </c>
      <c r="B1398" s="179" t="s">
        <v>1480</v>
      </c>
      <c r="C1398" s="178" t="s">
        <v>1481</v>
      </c>
      <c r="D1398" s="178" t="s">
        <v>1482</v>
      </c>
      <c r="E1398" s="374" t="s">
        <v>1483</v>
      </c>
      <c r="F1398" s="374"/>
      <c r="G1398" s="180" t="s">
        <v>1484</v>
      </c>
      <c r="H1398" s="179" t="s">
        <v>1485</v>
      </c>
      <c r="I1398" s="179" t="s">
        <v>1486</v>
      </c>
      <c r="J1398" s="179" t="s">
        <v>1487</v>
      </c>
    </row>
    <row r="1399" spans="1:10" ht="39" customHeight="1">
      <c r="A1399" s="181" t="s">
        <v>1488</v>
      </c>
      <c r="B1399" s="182" t="s">
        <v>2118</v>
      </c>
      <c r="C1399" s="181" t="s">
        <v>13</v>
      </c>
      <c r="D1399" s="181" t="s">
        <v>590</v>
      </c>
      <c r="E1399" s="375" t="s">
        <v>1938</v>
      </c>
      <c r="F1399" s="375"/>
      <c r="G1399" s="183" t="s">
        <v>29</v>
      </c>
      <c r="H1399" s="195">
        <v>1</v>
      </c>
      <c r="I1399" s="196">
        <v>31.14</v>
      </c>
      <c r="J1399" s="196">
        <v>31.14</v>
      </c>
    </row>
    <row r="1400" spans="1:10" ht="25.9" customHeight="1">
      <c r="A1400" s="168" t="s">
        <v>1492</v>
      </c>
      <c r="B1400" s="169" t="s">
        <v>2107</v>
      </c>
      <c r="C1400" s="168" t="s">
        <v>13</v>
      </c>
      <c r="D1400" s="168" t="s">
        <v>2108</v>
      </c>
      <c r="E1400" s="371" t="s">
        <v>1498</v>
      </c>
      <c r="F1400" s="371"/>
      <c r="G1400" s="170" t="s">
        <v>1499</v>
      </c>
      <c r="H1400" s="189">
        <v>0.26769999999999999</v>
      </c>
      <c r="I1400" s="190">
        <v>21.66</v>
      </c>
      <c r="J1400" s="190">
        <v>5.79</v>
      </c>
    </row>
    <row r="1401" spans="1:10" ht="25.9" customHeight="1">
      <c r="A1401" s="168" t="s">
        <v>1492</v>
      </c>
      <c r="B1401" s="169" t="s">
        <v>1939</v>
      </c>
      <c r="C1401" s="168" t="s">
        <v>13</v>
      </c>
      <c r="D1401" s="168" t="s">
        <v>1940</v>
      </c>
      <c r="E1401" s="371" t="s">
        <v>1498</v>
      </c>
      <c r="F1401" s="371"/>
      <c r="G1401" s="170" t="s">
        <v>1499</v>
      </c>
      <c r="H1401" s="189">
        <v>0.26769999999999999</v>
      </c>
      <c r="I1401" s="190">
        <v>26.5</v>
      </c>
      <c r="J1401" s="190">
        <v>7.09</v>
      </c>
    </row>
    <row r="1402" spans="1:10" ht="25.9" customHeight="1">
      <c r="A1402" s="171" t="s">
        <v>1502</v>
      </c>
      <c r="B1402" s="172" t="s">
        <v>2119</v>
      </c>
      <c r="C1402" s="171" t="s">
        <v>13</v>
      </c>
      <c r="D1402" s="171" t="s">
        <v>2120</v>
      </c>
      <c r="E1402" s="372" t="s">
        <v>1505</v>
      </c>
      <c r="F1402" s="372"/>
      <c r="G1402" s="173" t="s">
        <v>29</v>
      </c>
      <c r="H1402" s="191">
        <v>1.0492999999999999</v>
      </c>
      <c r="I1402" s="192">
        <v>17.36</v>
      </c>
      <c r="J1402" s="192">
        <v>18.21</v>
      </c>
    </row>
    <row r="1403" spans="1:10" ht="24" customHeight="1">
      <c r="A1403" s="171" t="s">
        <v>1502</v>
      </c>
      <c r="B1403" s="172" t="s">
        <v>2111</v>
      </c>
      <c r="C1403" s="171" t="s">
        <v>13</v>
      </c>
      <c r="D1403" s="171" t="s">
        <v>2112</v>
      </c>
      <c r="E1403" s="372" t="s">
        <v>1505</v>
      </c>
      <c r="F1403" s="372"/>
      <c r="G1403" s="173" t="s">
        <v>21</v>
      </c>
      <c r="H1403" s="191">
        <v>3.1199999999999999E-2</v>
      </c>
      <c r="I1403" s="192">
        <v>1.89</v>
      </c>
      <c r="J1403" s="192">
        <v>0.05</v>
      </c>
    </row>
    <row r="1404" spans="1:10" ht="25.5">
      <c r="A1404" s="174"/>
      <c r="B1404" s="174"/>
      <c r="C1404" s="174"/>
      <c r="D1404" s="174"/>
      <c r="E1404" s="174" t="s">
        <v>1512</v>
      </c>
      <c r="F1404" s="175">
        <v>9.02</v>
      </c>
      <c r="G1404" s="174" t="s">
        <v>1513</v>
      </c>
      <c r="H1404" s="175">
        <v>0</v>
      </c>
      <c r="I1404" s="174" t="s">
        <v>1514</v>
      </c>
      <c r="J1404" s="175">
        <v>9.02</v>
      </c>
    </row>
    <row r="1405" spans="1:10">
      <c r="A1405" s="174"/>
      <c r="B1405" s="174"/>
      <c r="C1405" s="174"/>
      <c r="D1405" s="174"/>
      <c r="E1405" s="174" t="s">
        <v>1515</v>
      </c>
      <c r="F1405" s="175">
        <v>7.78</v>
      </c>
      <c r="G1405" s="174"/>
      <c r="H1405" s="373" t="s">
        <v>1516</v>
      </c>
      <c r="I1405" s="373"/>
      <c r="J1405" s="175">
        <v>38.92</v>
      </c>
    </row>
    <row r="1406" spans="1:10" ht="49.9" customHeight="1" thickBot="1">
      <c r="A1406" s="176"/>
      <c r="B1406" s="176"/>
      <c r="C1406" s="176"/>
      <c r="D1406" s="176"/>
      <c r="E1406" s="176"/>
      <c r="F1406" s="176"/>
      <c r="G1406" s="176" t="s">
        <v>1517</v>
      </c>
      <c r="H1406" s="193">
        <v>81.05</v>
      </c>
      <c r="I1406" s="176" t="s">
        <v>1518</v>
      </c>
      <c r="J1406" s="194">
        <v>3154.46</v>
      </c>
    </row>
    <row r="1407" spans="1:10" ht="1.1499999999999999" customHeight="1" thickTop="1">
      <c r="A1407" s="177"/>
      <c r="B1407" s="177"/>
      <c r="C1407" s="177"/>
      <c r="D1407" s="177"/>
      <c r="E1407" s="177"/>
      <c r="F1407" s="177"/>
      <c r="G1407" s="177"/>
      <c r="H1407" s="177"/>
      <c r="I1407" s="177"/>
      <c r="J1407" s="177"/>
    </row>
    <row r="1408" spans="1:10" ht="18" customHeight="1">
      <c r="A1408" s="178" t="s">
        <v>2121</v>
      </c>
      <c r="B1408" s="179" t="s">
        <v>1480</v>
      </c>
      <c r="C1408" s="178" t="s">
        <v>1481</v>
      </c>
      <c r="D1408" s="178" t="s">
        <v>1482</v>
      </c>
      <c r="E1408" s="374" t="s">
        <v>1483</v>
      </c>
      <c r="F1408" s="374"/>
      <c r="G1408" s="180" t="s">
        <v>1484</v>
      </c>
      <c r="H1408" s="179" t="s">
        <v>1485</v>
      </c>
      <c r="I1408" s="179" t="s">
        <v>1486</v>
      </c>
      <c r="J1408" s="179" t="s">
        <v>1487</v>
      </c>
    </row>
    <row r="1409" spans="1:10" ht="25.9" customHeight="1">
      <c r="A1409" s="181" t="s">
        <v>1488</v>
      </c>
      <c r="B1409" s="182" t="s">
        <v>2122</v>
      </c>
      <c r="C1409" s="181" t="s">
        <v>13</v>
      </c>
      <c r="D1409" s="181" t="s">
        <v>593</v>
      </c>
      <c r="E1409" s="375" t="s">
        <v>1938</v>
      </c>
      <c r="F1409" s="375"/>
      <c r="G1409" s="183" t="s">
        <v>29</v>
      </c>
      <c r="H1409" s="195">
        <v>1</v>
      </c>
      <c r="I1409" s="196">
        <v>31.89</v>
      </c>
      <c r="J1409" s="196">
        <v>31.89</v>
      </c>
    </row>
    <row r="1410" spans="1:10" ht="25.9" customHeight="1">
      <c r="A1410" s="168" t="s">
        <v>1492</v>
      </c>
      <c r="B1410" s="169" t="s">
        <v>2107</v>
      </c>
      <c r="C1410" s="168" t="s">
        <v>13</v>
      </c>
      <c r="D1410" s="168" t="s">
        <v>2108</v>
      </c>
      <c r="E1410" s="371" t="s">
        <v>1498</v>
      </c>
      <c r="F1410" s="371"/>
      <c r="G1410" s="170" t="s">
        <v>1499</v>
      </c>
      <c r="H1410" s="189">
        <v>0.04</v>
      </c>
      <c r="I1410" s="190">
        <v>21.66</v>
      </c>
      <c r="J1410" s="190">
        <v>0.86</v>
      </c>
    </row>
    <row r="1411" spans="1:10" ht="25.9" customHeight="1">
      <c r="A1411" s="168" t="s">
        <v>1492</v>
      </c>
      <c r="B1411" s="169" t="s">
        <v>1939</v>
      </c>
      <c r="C1411" s="168" t="s">
        <v>13</v>
      </c>
      <c r="D1411" s="168" t="s">
        <v>1940</v>
      </c>
      <c r="E1411" s="371" t="s">
        <v>1498</v>
      </c>
      <c r="F1411" s="371"/>
      <c r="G1411" s="170" t="s">
        <v>1499</v>
      </c>
      <c r="H1411" s="189">
        <v>0.04</v>
      </c>
      <c r="I1411" s="190">
        <v>26.5</v>
      </c>
      <c r="J1411" s="190">
        <v>1.06</v>
      </c>
    </row>
    <row r="1412" spans="1:10" ht="25.9" customHeight="1">
      <c r="A1412" s="171" t="s">
        <v>1502</v>
      </c>
      <c r="B1412" s="172" t="s">
        <v>2123</v>
      </c>
      <c r="C1412" s="171" t="s">
        <v>13</v>
      </c>
      <c r="D1412" s="171" t="s">
        <v>2124</v>
      </c>
      <c r="E1412" s="372" t="s">
        <v>1505</v>
      </c>
      <c r="F1412" s="372"/>
      <c r="G1412" s="173" t="s">
        <v>29</v>
      </c>
      <c r="H1412" s="191">
        <v>1.0492999999999999</v>
      </c>
      <c r="I1412" s="192">
        <v>28.56</v>
      </c>
      <c r="J1412" s="192">
        <v>29.96</v>
      </c>
    </row>
    <row r="1413" spans="1:10" ht="24" customHeight="1">
      <c r="A1413" s="171" t="s">
        <v>1502</v>
      </c>
      <c r="B1413" s="172" t="s">
        <v>2111</v>
      </c>
      <c r="C1413" s="171" t="s">
        <v>13</v>
      </c>
      <c r="D1413" s="171" t="s">
        <v>2112</v>
      </c>
      <c r="E1413" s="372" t="s">
        <v>1505</v>
      </c>
      <c r="F1413" s="372"/>
      <c r="G1413" s="173" t="s">
        <v>21</v>
      </c>
      <c r="H1413" s="191">
        <v>9.2999999999999992E-3</v>
      </c>
      <c r="I1413" s="192">
        <v>1.89</v>
      </c>
      <c r="J1413" s="192">
        <v>0.01</v>
      </c>
    </row>
    <row r="1414" spans="1:10" ht="25.5">
      <c r="A1414" s="174"/>
      <c r="B1414" s="174"/>
      <c r="C1414" s="174"/>
      <c r="D1414" s="174"/>
      <c r="E1414" s="174" t="s">
        <v>1512</v>
      </c>
      <c r="F1414" s="175">
        <v>1.34</v>
      </c>
      <c r="G1414" s="174" t="s">
        <v>1513</v>
      </c>
      <c r="H1414" s="175">
        <v>0</v>
      </c>
      <c r="I1414" s="174" t="s">
        <v>1514</v>
      </c>
      <c r="J1414" s="175">
        <v>1.34</v>
      </c>
    </row>
    <row r="1415" spans="1:10">
      <c r="A1415" s="174"/>
      <c r="B1415" s="174"/>
      <c r="C1415" s="174"/>
      <c r="D1415" s="174"/>
      <c r="E1415" s="174" t="s">
        <v>1515</v>
      </c>
      <c r="F1415" s="175">
        <v>7.97</v>
      </c>
      <c r="G1415" s="174"/>
      <c r="H1415" s="373" t="s">
        <v>1516</v>
      </c>
      <c r="I1415" s="373"/>
      <c r="J1415" s="175">
        <v>39.86</v>
      </c>
    </row>
    <row r="1416" spans="1:10" ht="49.9" customHeight="1" thickBot="1">
      <c r="A1416" s="176"/>
      <c r="B1416" s="176"/>
      <c r="C1416" s="176"/>
      <c r="D1416" s="176"/>
      <c r="E1416" s="176"/>
      <c r="F1416" s="176"/>
      <c r="G1416" s="176" t="s">
        <v>1517</v>
      </c>
      <c r="H1416" s="193">
        <v>11</v>
      </c>
      <c r="I1416" s="176" t="s">
        <v>1518</v>
      </c>
      <c r="J1416" s="194">
        <v>438.46</v>
      </c>
    </row>
    <row r="1417" spans="1:10" ht="1.1499999999999999" customHeight="1" thickTop="1">
      <c r="A1417" s="177"/>
      <c r="B1417" s="177"/>
      <c r="C1417" s="177"/>
      <c r="D1417" s="177"/>
      <c r="E1417" s="177"/>
      <c r="F1417" s="177"/>
      <c r="G1417" s="177"/>
      <c r="H1417" s="177"/>
      <c r="I1417" s="177"/>
      <c r="J1417" s="177"/>
    </row>
    <row r="1418" spans="1:10" ht="18" customHeight="1">
      <c r="A1418" s="178" t="s">
        <v>2125</v>
      </c>
      <c r="B1418" s="179" t="s">
        <v>1480</v>
      </c>
      <c r="C1418" s="178" t="s">
        <v>1481</v>
      </c>
      <c r="D1418" s="178" t="s">
        <v>1482</v>
      </c>
      <c r="E1418" s="374" t="s">
        <v>1483</v>
      </c>
      <c r="F1418" s="374"/>
      <c r="G1418" s="180" t="s">
        <v>1484</v>
      </c>
      <c r="H1418" s="179" t="s">
        <v>1485</v>
      </c>
      <c r="I1418" s="179" t="s">
        <v>1486</v>
      </c>
      <c r="J1418" s="179" t="s">
        <v>1487</v>
      </c>
    </row>
    <row r="1419" spans="1:10" ht="25.9" customHeight="1">
      <c r="A1419" s="181" t="s">
        <v>1488</v>
      </c>
      <c r="B1419" s="182" t="s">
        <v>2126</v>
      </c>
      <c r="C1419" s="181" t="s">
        <v>13</v>
      </c>
      <c r="D1419" s="181" t="s">
        <v>596</v>
      </c>
      <c r="E1419" s="375" t="s">
        <v>1938</v>
      </c>
      <c r="F1419" s="375"/>
      <c r="G1419" s="183" t="s">
        <v>29</v>
      </c>
      <c r="H1419" s="195">
        <v>1</v>
      </c>
      <c r="I1419" s="196">
        <v>52.04</v>
      </c>
      <c r="J1419" s="196">
        <v>52.04</v>
      </c>
    </row>
    <row r="1420" spans="1:10" ht="25.9" customHeight="1">
      <c r="A1420" s="168" t="s">
        <v>1492</v>
      </c>
      <c r="B1420" s="169" t="s">
        <v>2107</v>
      </c>
      <c r="C1420" s="168" t="s">
        <v>13</v>
      </c>
      <c r="D1420" s="168" t="s">
        <v>2108</v>
      </c>
      <c r="E1420" s="371" t="s">
        <v>1498</v>
      </c>
      <c r="F1420" s="371"/>
      <c r="G1420" s="170" t="s">
        <v>1499</v>
      </c>
      <c r="H1420" s="189">
        <v>4.9399999999999999E-2</v>
      </c>
      <c r="I1420" s="190">
        <v>21.66</v>
      </c>
      <c r="J1420" s="190">
        <v>1.07</v>
      </c>
    </row>
    <row r="1421" spans="1:10" ht="25.9" customHeight="1">
      <c r="A1421" s="168" t="s">
        <v>1492</v>
      </c>
      <c r="B1421" s="169" t="s">
        <v>1939</v>
      </c>
      <c r="C1421" s="168" t="s">
        <v>13</v>
      </c>
      <c r="D1421" s="168" t="s">
        <v>1940</v>
      </c>
      <c r="E1421" s="371" t="s">
        <v>1498</v>
      </c>
      <c r="F1421" s="371"/>
      <c r="G1421" s="170" t="s">
        <v>1499</v>
      </c>
      <c r="H1421" s="189">
        <v>4.9399999999999999E-2</v>
      </c>
      <c r="I1421" s="190">
        <v>26.5</v>
      </c>
      <c r="J1421" s="190">
        <v>1.3</v>
      </c>
    </row>
    <row r="1422" spans="1:10" ht="25.9" customHeight="1">
      <c r="A1422" s="171" t="s">
        <v>1502</v>
      </c>
      <c r="B1422" s="172" t="s">
        <v>2127</v>
      </c>
      <c r="C1422" s="171" t="s">
        <v>13</v>
      </c>
      <c r="D1422" s="171" t="s">
        <v>2128</v>
      </c>
      <c r="E1422" s="372" t="s">
        <v>1505</v>
      </c>
      <c r="F1422" s="372"/>
      <c r="G1422" s="173" t="s">
        <v>29</v>
      </c>
      <c r="H1422" s="191">
        <v>1.0492999999999999</v>
      </c>
      <c r="I1422" s="192">
        <v>47.32</v>
      </c>
      <c r="J1422" s="192">
        <v>49.65</v>
      </c>
    </row>
    <row r="1423" spans="1:10" ht="24" customHeight="1">
      <c r="A1423" s="171" t="s">
        <v>1502</v>
      </c>
      <c r="B1423" s="172" t="s">
        <v>2111</v>
      </c>
      <c r="C1423" s="171" t="s">
        <v>13</v>
      </c>
      <c r="D1423" s="171" t="s">
        <v>2112</v>
      </c>
      <c r="E1423" s="372" t="s">
        <v>1505</v>
      </c>
      <c r="F1423" s="372"/>
      <c r="G1423" s="173" t="s">
        <v>21</v>
      </c>
      <c r="H1423" s="191">
        <v>1.15E-2</v>
      </c>
      <c r="I1423" s="192">
        <v>1.89</v>
      </c>
      <c r="J1423" s="192">
        <v>0.02</v>
      </c>
    </row>
    <row r="1424" spans="1:10" ht="25.5">
      <c r="A1424" s="174"/>
      <c r="B1424" s="174"/>
      <c r="C1424" s="174"/>
      <c r="D1424" s="174"/>
      <c r="E1424" s="174" t="s">
        <v>1512</v>
      </c>
      <c r="F1424" s="175">
        <v>1.66</v>
      </c>
      <c r="G1424" s="174" t="s">
        <v>1513</v>
      </c>
      <c r="H1424" s="175">
        <v>0</v>
      </c>
      <c r="I1424" s="174" t="s">
        <v>1514</v>
      </c>
      <c r="J1424" s="175">
        <v>1.66</v>
      </c>
    </row>
    <row r="1425" spans="1:10">
      <c r="A1425" s="174"/>
      <c r="B1425" s="174"/>
      <c r="C1425" s="174"/>
      <c r="D1425" s="174"/>
      <c r="E1425" s="174" t="s">
        <v>1515</v>
      </c>
      <c r="F1425" s="175">
        <v>13.01</v>
      </c>
      <c r="G1425" s="174"/>
      <c r="H1425" s="373" t="s">
        <v>1516</v>
      </c>
      <c r="I1425" s="373"/>
      <c r="J1425" s="175">
        <v>65.05</v>
      </c>
    </row>
    <row r="1426" spans="1:10" ht="49.9" customHeight="1" thickBot="1">
      <c r="A1426" s="176"/>
      <c r="B1426" s="176"/>
      <c r="C1426" s="176"/>
      <c r="D1426" s="176"/>
      <c r="E1426" s="176"/>
      <c r="F1426" s="176"/>
      <c r="G1426" s="176" t="s">
        <v>1517</v>
      </c>
      <c r="H1426" s="193">
        <v>134.6</v>
      </c>
      <c r="I1426" s="176" t="s">
        <v>1518</v>
      </c>
      <c r="J1426" s="194">
        <v>8755.73</v>
      </c>
    </row>
    <row r="1427" spans="1:10" ht="1.1499999999999999" customHeight="1" thickTop="1">
      <c r="A1427" s="177"/>
      <c r="B1427" s="177"/>
      <c r="C1427" s="177"/>
      <c r="D1427" s="177"/>
      <c r="E1427" s="177"/>
      <c r="F1427" s="177"/>
      <c r="G1427" s="177"/>
      <c r="H1427" s="177"/>
      <c r="I1427" s="177"/>
      <c r="J1427" s="177"/>
    </row>
    <row r="1428" spans="1:10" ht="18" customHeight="1">
      <c r="A1428" s="178" t="s">
        <v>2129</v>
      </c>
      <c r="B1428" s="179" t="s">
        <v>1480</v>
      </c>
      <c r="C1428" s="178" t="s">
        <v>1481</v>
      </c>
      <c r="D1428" s="178" t="s">
        <v>1482</v>
      </c>
      <c r="E1428" s="374" t="s">
        <v>1483</v>
      </c>
      <c r="F1428" s="374"/>
      <c r="G1428" s="180" t="s">
        <v>1484</v>
      </c>
      <c r="H1428" s="179" t="s">
        <v>1485</v>
      </c>
      <c r="I1428" s="179" t="s">
        <v>1486</v>
      </c>
      <c r="J1428" s="179" t="s">
        <v>1487</v>
      </c>
    </row>
    <row r="1429" spans="1:10" ht="25.9" customHeight="1">
      <c r="A1429" s="181" t="s">
        <v>1488</v>
      </c>
      <c r="B1429" s="182" t="s">
        <v>2130</v>
      </c>
      <c r="C1429" s="181" t="s">
        <v>13</v>
      </c>
      <c r="D1429" s="181" t="s">
        <v>599</v>
      </c>
      <c r="E1429" s="375" t="s">
        <v>1938</v>
      </c>
      <c r="F1429" s="375"/>
      <c r="G1429" s="183" t="s">
        <v>29</v>
      </c>
      <c r="H1429" s="195">
        <v>1</v>
      </c>
      <c r="I1429" s="196">
        <v>71.739999999999995</v>
      </c>
      <c r="J1429" s="196">
        <v>71.739999999999995</v>
      </c>
    </row>
    <row r="1430" spans="1:10" ht="25.9" customHeight="1">
      <c r="A1430" s="168" t="s">
        <v>1492</v>
      </c>
      <c r="B1430" s="169" t="s">
        <v>2107</v>
      </c>
      <c r="C1430" s="168" t="s">
        <v>13</v>
      </c>
      <c r="D1430" s="168" t="s">
        <v>2108</v>
      </c>
      <c r="E1430" s="371" t="s">
        <v>1498</v>
      </c>
      <c r="F1430" s="371"/>
      <c r="G1430" s="170" t="s">
        <v>1499</v>
      </c>
      <c r="H1430" s="189">
        <v>5.5300000000000002E-2</v>
      </c>
      <c r="I1430" s="190">
        <v>21.66</v>
      </c>
      <c r="J1430" s="190">
        <v>1.19</v>
      </c>
    </row>
    <row r="1431" spans="1:10" ht="25.9" customHeight="1">
      <c r="A1431" s="168" t="s">
        <v>1492</v>
      </c>
      <c r="B1431" s="169" t="s">
        <v>1939</v>
      </c>
      <c r="C1431" s="168" t="s">
        <v>13</v>
      </c>
      <c r="D1431" s="168" t="s">
        <v>1940</v>
      </c>
      <c r="E1431" s="371" t="s">
        <v>1498</v>
      </c>
      <c r="F1431" s="371"/>
      <c r="G1431" s="170" t="s">
        <v>1499</v>
      </c>
      <c r="H1431" s="189">
        <v>5.5300000000000002E-2</v>
      </c>
      <c r="I1431" s="190">
        <v>26.5</v>
      </c>
      <c r="J1431" s="190">
        <v>1.46</v>
      </c>
    </row>
    <row r="1432" spans="1:10" ht="25.9" customHeight="1">
      <c r="A1432" s="171" t="s">
        <v>1502</v>
      </c>
      <c r="B1432" s="172" t="s">
        <v>2131</v>
      </c>
      <c r="C1432" s="171" t="s">
        <v>13</v>
      </c>
      <c r="D1432" s="171" t="s">
        <v>2132</v>
      </c>
      <c r="E1432" s="372" t="s">
        <v>1505</v>
      </c>
      <c r="F1432" s="372"/>
      <c r="G1432" s="173" t="s">
        <v>29</v>
      </c>
      <c r="H1432" s="191">
        <v>1.0492999999999999</v>
      </c>
      <c r="I1432" s="192">
        <v>65.83</v>
      </c>
      <c r="J1432" s="192">
        <v>69.069999999999993</v>
      </c>
    </row>
    <row r="1433" spans="1:10" ht="24" customHeight="1">
      <c r="A1433" s="171" t="s">
        <v>1502</v>
      </c>
      <c r="B1433" s="172" t="s">
        <v>2111</v>
      </c>
      <c r="C1433" s="171" t="s">
        <v>13</v>
      </c>
      <c r="D1433" s="171" t="s">
        <v>2112</v>
      </c>
      <c r="E1433" s="372" t="s">
        <v>1505</v>
      </c>
      <c r="F1433" s="372"/>
      <c r="G1433" s="173" t="s">
        <v>21</v>
      </c>
      <c r="H1433" s="191">
        <v>1.29E-2</v>
      </c>
      <c r="I1433" s="192">
        <v>1.89</v>
      </c>
      <c r="J1433" s="192">
        <v>0.02</v>
      </c>
    </row>
    <row r="1434" spans="1:10" ht="25.5">
      <c r="A1434" s="174"/>
      <c r="B1434" s="174"/>
      <c r="C1434" s="174"/>
      <c r="D1434" s="174"/>
      <c r="E1434" s="174" t="s">
        <v>1512</v>
      </c>
      <c r="F1434" s="175">
        <v>1.85</v>
      </c>
      <c r="G1434" s="174" t="s">
        <v>1513</v>
      </c>
      <c r="H1434" s="175">
        <v>0</v>
      </c>
      <c r="I1434" s="174" t="s">
        <v>1514</v>
      </c>
      <c r="J1434" s="175">
        <v>1.85</v>
      </c>
    </row>
    <row r="1435" spans="1:10">
      <c r="A1435" s="174"/>
      <c r="B1435" s="174"/>
      <c r="C1435" s="174"/>
      <c r="D1435" s="174"/>
      <c r="E1435" s="174" t="s">
        <v>1515</v>
      </c>
      <c r="F1435" s="175">
        <v>17.93</v>
      </c>
      <c r="G1435" s="174"/>
      <c r="H1435" s="373" t="s">
        <v>1516</v>
      </c>
      <c r="I1435" s="373"/>
      <c r="J1435" s="175">
        <v>89.67</v>
      </c>
    </row>
    <row r="1436" spans="1:10" ht="49.9" customHeight="1" thickBot="1">
      <c r="A1436" s="176"/>
      <c r="B1436" s="176"/>
      <c r="C1436" s="176"/>
      <c r="D1436" s="176"/>
      <c r="E1436" s="176"/>
      <c r="F1436" s="176"/>
      <c r="G1436" s="176" t="s">
        <v>1517</v>
      </c>
      <c r="H1436" s="193">
        <v>54.55</v>
      </c>
      <c r="I1436" s="176" t="s">
        <v>1518</v>
      </c>
      <c r="J1436" s="194">
        <v>4891.49</v>
      </c>
    </row>
    <row r="1437" spans="1:10" ht="1.1499999999999999" customHeight="1" thickTop="1">
      <c r="A1437" s="177"/>
      <c r="B1437" s="177"/>
      <c r="C1437" s="177"/>
      <c r="D1437" s="177"/>
      <c r="E1437" s="177"/>
      <c r="F1437" s="177"/>
      <c r="G1437" s="177"/>
      <c r="H1437" s="177"/>
      <c r="I1437" s="177"/>
      <c r="J1437" s="177"/>
    </row>
    <row r="1438" spans="1:10" ht="18" customHeight="1">
      <c r="A1438" s="178" t="s">
        <v>2133</v>
      </c>
      <c r="B1438" s="179" t="s">
        <v>1480</v>
      </c>
      <c r="C1438" s="178" t="s">
        <v>1481</v>
      </c>
      <c r="D1438" s="178" t="s">
        <v>1482</v>
      </c>
      <c r="E1438" s="374" t="s">
        <v>1483</v>
      </c>
      <c r="F1438" s="374"/>
      <c r="G1438" s="180" t="s">
        <v>1484</v>
      </c>
      <c r="H1438" s="179" t="s">
        <v>1485</v>
      </c>
      <c r="I1438" s="179" t="s">
        <v>1486</v>
      </c>
      <c r="J1438" s="179" t="s">
        <v>1487</v>
      </c>
    </row>
    <row r="1439" spans="1:10" ht="52.15" customHeight="1">
      <c r="A1439" s="181" t="s">
        <v>1488</v>
      </c>
      <c r="B1439" s="182" t="s">
        <v>2134</v>
      </c>
      <c r="C1439" s="181" t="s">
        <v>13</v>
      </c>
      <c r="D1439" s="181" t="s">
        <v>602</v>
      </c>
      <c r="E1439" s="375" t="s">
        <v>1938</v>
      </c>
      <c r="F1439" s="375"/>
      <c r="G1439" s="183" t="s">
        <v>21</v>
      </c>
      <c r="H1439" s="195">
        <v>1</v>
      </c>
      <c r="I1439" s="196">
        <v>39.6</v>
      </c>
      <c r="J1439" s="196">
        <v>39.6</v>
      </c>
    </row>
    <row r="1440" spans="1:10" ht="25.9" customHeight="1">
      <c r="A1440" s="168" t="s">
        <v>1492</v>
      </c>
      <c r="B1440" s="169" t="s">
        <v>2107</v>
      </c>
      <c r="C1440" s="168" t="s">
        <v>13</v>
      </c>
      <c r="D1440" s="168" t="s">
        <v>2108</v>
      </c>
      <c r="E1440" s="371" t="s">
        <v>1498</v>
      </c>
      <c r="F1440" s="371"/>
      <c r="G1440" s="170" t="s">
        <v>1499</v>
      </c>
      <c r="H1440" s="189">
        <v>0.26</v>
      </c>
      <c r="I1440" s="190">
        <v>21.66</v>
      </c>
      <c r="J1440" s="190">
        <v>5.63</v>
      </c>
    </row>
    <row r="1441" spans="1:10" ht="25.9" customHeight="1">
      <c r="A1441" s="168" t="s">
        <v>1492</v>
      </c>
      <c r="B1441" s="169" t="s">
        <v>1939</v>
      </c>
      <c r="C1441" s="168" t="s">
        <v>13</v>
      </c>
      <c r="D1441" s="168" t="s">
        <v>1940</v>
      </c>
      <c r="E1441" s="371" t="s">
        <v>1498</v>
      </c>
      <c r="F1441" s="371"/>
      <c r="G1441" s="170" t="s">
        <v>1499</v>
      </c>
      <c r="H1441" s="189">
        <v>0.26</v>
      </c>
      <c r="I1441" s="190">
        <v>26.5</v>
      </c>
      <c r="J1441" s="190">
        <v>6.89</v>
      </c>
    </row>
    <row r="1442" spans="1:10" ht="24" customHeight="1">
      <c r="A1442" s="171" t="s">
        <v>1502</v>
      </c>
      <c r="B1442" s="172" t="s">
        <v>2135</v>
      </c>
      <c r="C1442" s="171" t="s">
        <v>13</v>
      </c>
      <c r="D1442" s="171" t="s">
        <v>2136</v>
      </c>
      <c r="E1442" s="372" t="s">
        <v>1505</v>
      </c>
      <c r="F1442" s="372"/>
      <c r="G1442" s="173" t="s">
        <v>21</v>
      </c>
      <c r="H1442" s="191">
        <v>8.9999999999999993E-3</v>
      </c>
      <c r="I1442" s="192">
        <v>34.32</v>
      </c>
      <c r="J1442" s="192">
        <v>0.3</v>
      </c>
    </row>
    <row r="1443" spans="1:10" ht="25.9" customHeight="1">
      <c r="A1443" s="171" t="s">
        <v>1502</v>
      </c>
      <c r="B1443" s="172" t="s">
        <v>2137</v>
      </c>
      <c r="C1443" s="171" t="s">
        <v>13</v>
      </c>
      <c r="D1443" s="171" t="s">
        <v>2138</v>
      </c>
      <c r="E1443" s="372" t="s">
        <v>1505</v>
      </c>
      <c r="F1443" s="372"/>
      <c r="G1443" s="173" t="s">
        <v>21</v>
      </c>
      <c r="H1443" s="191">
        <v>1</v>
      </c>
      <c r="I1443" s="192">
        <v>26.78</v>
      </c>
      <c r="J1443" s="192">
        <v>26.78</v>
      </c>
    </row>
    <row r="1444" spans="1:10" ht="25.5">
      <c r="A1444" s="174"/>
      <c r="B1444" s="174"/>
      <c r="C1444" s="174"/>
      <c r="D1444" s="174"/>
      <c r="E1444" s="174" t="s">
        <v>1512</v>
      </c>
      <c r="F1444" s="175">
        <v>8.76</v>
      </c>
      <c r="G1444" s="174" t="s">
        <v>1513</v>
      </c>
      <c r="H1444" s="175">
        <v>0</v>
      </c>
      <c r="I1444" s="174" t="s">
        <v>1514</v>
      </c>
      <c r="J1444" s="175">
        <v>8.76</v>
      </c>
    </row>
    <row r="1445" spans="1:10">
      <c r="A1445" s="174"/>
      <c r="B1445" s="174"/>
      <c r="C1445" s="174"/>
      <c r="D1445" s="174"/>
      <c r="E1445" s="174" t="s">
        <v>1515</v>
      </c>
      <c r="F1445" s="175">
        <v>9.9</v>
      </c>
      <c r="G1445" s="174"/>
      <c r="H1445" s="373" t="s">
        <v>1516</v>
      </c>
      <c r="I1445" s="373"/>
      <c r="J1445" s="175">
        <v>49.5</v>
      </c>
    </row>
    <row r="1446" spans="1:10" ht="49.9" customHeight="1" thickBot="1">
      <c r="A1446" s="176"/>
      <c r="B1446" s="176"/>
      <c r="C1446" s="176"/>
      <c r="D1446" s="176"/>
      <c r="E1446" s="176"/>
      <c r="F1446" s="176"/>
      <c r="G1446" s="176" t="s">
        <v>1517</v>
      </c>
      <c r="H1446" s="193">
        <v>3</v>
      </c>
      <c r="I1446" s="176" t="s">
        <v>1518</v>
      </c>
      <c r="J1446" s="194">
        <v>148.5</v>
      </c>
    </row>
    <row r="1447" spans="1:10" ht="1.1499999999999999" customHeight="1" thickTop="1">
      <c r="A1447" s="177"/>
      <c r="B1447" s="177"/>
      <c r="C1447" s="177"/>
      <c r="D1447" s="177"/>
      <c r="E1447" s="177"/>
      <c r="F1447" s="177"/>
      <c r="G1447" s="177"/>
      <c r="H1447" s="177"/>
      <c r="I1447" s="177"/>
      <c r="J1447" s="177"/>
    </row>
    <row r="1448" spans="1:10" ht="18" customHeight="1">
      <c r="A1448" s="178" t="s">
        <v>2139</v>
      </c>
      <c r="B1448" s="179" t="s">
        <v>1480</v>
      </c>
      <c r="C1448" s="178" t="s">
        <v>1481</v>
      </c>
      <c r="D1448" s="178" t="s">
        <v>1482</v>
      </c>
      <c r="E1448" s="374" t="s">
        <v>1483</v>
      </c>
      <c r="F1448" s="374"/>
      <c r="G1448" s="180" t="s">
        <v>1484</v>
      </c>
      <c r="H1448" s="179" t="s">
        <v>1485</v>
      </c>
      <c r="I1448" s="179" t="s">
        <v>1486</v>
      </c>
      <c r="J1448" s="179" t="s">
        <v>1487</v>
      </c>
    </row>
    <row r="1449" spans="1:10" ht="52.15" customHeight="1">
      <c r="A1449" s="181" t="s">
        <v>1488</v>
      </c>
      <c r="B1449" s="182" t="s">
        <v>2140</v>
      </c>
      <c r="C1449" s="181" t="s">
        <v>13</v>
      </c>
      <c r="D1449" s="181" t="s">
        <v>605</v>
      </c>
      <c r="E1449" s="375" t="s">
        <v>1938</v>
      </c>
      <c r="F1449" s="375"/>
      <c r="G1449" s="183" t="s">
        <v>21</v>
      </c>
      <c r="H1449" s="195">
        <v>1</v>
      </c>
      <c r="I1449" s="196">
        <v>263.19</v>
      </c>
      <c r="J1449" s="196">
        <v>263.19</v>
      </c>
    </row>
    <row r="1450" spans="1:10" ht="25.9" customHeight="1">
      <c r="A1450" s="168" t="s">
        <v>1492</v>
      </c>
      <c r="B1450" s="169" t="s">
        <v>2107</v>
      </c>
      <c r="C1450" s="168" t="s">
        <v>13</v>
      </c>
      <c r="D1450" s="168" t="s">
        <v>2108</v>
      </c>
      <c r="E1450" s="371" t="s">
        <v>1498</v>
      </c>
      <c r="F1450" s="371"/>
      <c r="G1450" s="170" t="s">
        <v>1499</v>
      </c>
      <c r="H1450" s="189">
        <v>0.308</v>
      </c>
      <c r="I1450" s="190">
        <v>21.66</v>
      </c>
      <c r="J1450" s="190">
        <v>6.67</v>
      </c>
    </row>
    <row r="1451" spans="1:10" ht="25.9" customHeight="1">
      <c r="A1451" s="168" t="s">
        <v>1492</v>
      </c>
      <c r="B1451" s="169" t="s">
        <v>1939</v>
      </c>
      <c r="C1451" s="168" t="s">
        <v>13</v>
      </c>
      <c r="D1451" s="168" t="s">
        <v>1940</v>
      </c>
      <c r="E1451" s="371" t="s">
        <v>1498</v>
      </c>
      <c r="F1451" s="371"/>
      <c r="G1451" s="170" t="s">
        <v>1499</v>
      </c>
      <c r="H1451" s="189">
        <v>0.308</v>
      </c>
      <c r="I1451" s="190">
        <v>26.5</v>
      </c>
      <c r="J1451" s="190">
        <v>8.16</v>
      </c>
    </row>
    <row r="1452" spans="1:10" ht="25.9" customHeight="1">
      <c r="A1452" s="171" t="s">
        <v>1502</v>
      </c>
      <c r="B1452" s="172" t="s">
        <v>2141</v>
      </c>
      <c r="C1452" s="171" t="s">
        <v>13</v>
      </c>
      <c r="D1452" s="171" t="s">
        <v>2142</v>
      </c>
      <c r="E1452" s="372" t="s">
        <v>1505</v>
      </c>
      <c r="F1452" s="372"/>
      <c r="G1452" s="173" t="s">
        <v>21</v>
      </c>
      <c r="H1452" s="191">
        <v>1</v>
      </c>
      <c r="I1452" s="192">
        <v>240.14</v>
      </c>
      <c r="J1452" s="192">
        <v>240.14</v>
      </c>
    </row>
    <row r="1453" spans="1:10" ht="24" customHeight="1">
      <c r="A1453" s="171" t="s">
        <v>1502</v>
      </c>
      <c r="B1453" s="172" t="s">
        <v>2143</v>
      </c>
      <c r="C1453" s="171" t="s">
        <v>13</v>
      </c>
      <c r="D1453" s="171" t="s">
        <v>2144</v>
      </c>
      <c r="E1453" s="372" t="s">
        <v>1505</v>
      </c>
      <c r="F1453" s="372"/>
      <c r="G1453" s="173" t="s">
        <v>21</v>
      </c>
      <c r="H1453" s="191">
        <v>0.19400000000000001</v>
      </c>
      <c r="I1453" s="192">
        <v>21.85</v>
      </c>
      <c r="J1453" s="192">
        <v>4.2300000000000004</v>
      </c>
    </row>
    <row r="1454" spans="1:10" ht="25.9" customHeight="1">
      <c r="A1454" s="171" t="s">
        <v>1502</v>
      </c>
      <c r="B1454" s="172" t="s">
        <v>2145</v>
      </c>
      <c r="C1454" s="171" t="s">
        <v>13</v>
      </c>
      <c r="D1454" s="171" t="s">
        <v>2146</v>
      </c>
      <c r="E1454" s="372" t="s">
        <v>1505</v>
      </c>
      <c r="F1454" s="372"/>
      <c r="G1454" s="173" t="s">
        <v>21</v>
      </c>
      <c r="H1454" s="191">
        <v>5.1999999999999998E-2</v>
      </c>
      <c r="I1454" s="192">
        <v>75.84</v>
      </c>
      <c r="J1454" s="192">
        <v>3.94</v>
      </c>
    </row>
    <row r="1455" spans="1:10" ht="24" customHeight="1">
      <c r="A1455" s="171" t="s">
        <v>1502</v>
      </c>
      <c r="B1455" s="172" t="s">
        <v>2111</v>
      </c>
      <c r="C1455" s="171" t="s">
        <v>13</v>
      </c>
      <c r="D1455" s="171" t="s">
        <v>2112</v>
      </c>
      <c r="E1455" s="372" t="s">
        <v>1505</v>
      </c>
      <c r="F1455" s="372"/>
      <c r="G1455" s="173" t="s">
        <v>21</v>
      </c>
      <c r="H1455" s="191">
        <v>3.1E-2</v>
      </c>
      <c r="I1455" s="192">
        <v>1.89</v>
      </c>
      <c r="J1455" s="192">
        <v>0.05</v>
      </c>
    </row>
    <row r="1456" spans="1:10" ht="25.5">
      <c r="A1456" s="174"/>
      <c r="B1456" s="174"/>
      <c r="C1456" s="174"/>
      <c r="D1456" s="174"/>
      <c r="E1456" s="174" t="s">
        <v>1512</v>
      </c>
      <c r="F1456" s="175">
        <v>10.37</v>
      </c>
      <c r="G1456" s="174" t="s">
        <v>1513</v>
      </c>
      <c r="H1456" s="175">
        <v>0</v>
      </c>
      <c r="I1456" s="174" t="s">
        <v>1514</v>
      </c>
      <c r="J1456" s="175">
        <v>10.37</v>
      </c>
    </row>
    <row r="1457" spans="1:10">
      <c r="A1457" s="174"/>
      <c r="B1457" s="174"/>
      <c r="C1457" s="174"/>
      <c r="D1457" s="174"/>
      <c r="E1457" s="174" t="s">
        <v>1515</v>
      </c>
      <c r="F1457" s="175">
        <v>65.790000000000006</v>
      </c>
      <c r="G1457" s="174"/>
      <c r="H1457" s="373" t="s">
        <v>1516</v>
      </c>
      <c r="I1457" s="373"/>
      <c r="J1457" s="175">
        <v>328.98</v>
      </c>
    </row>
    <row r="1458" spans="1:10" ht="49.9" customHeight="1" thickBot="1">
      <c r="A1458" s="176"/>
      <c r="B1458" s="176"/>
      <c r="C1458" s="176"/>
      <c r="D1458" s="176"/>
      <c r="E1458" s="176"/>
      <c r="F1458" s="176"/>
      <c r="G1458" s="176" t="s">
        <v>1517</v>
      </c>
      <c r="H1458" s="193">
        <v>6</v>
      </c>
      <c r="I1458" s="176" t="s">
        <v>1518</v>
      </c>
      <c r="J1458" s="194">
        <v>1973.88</v>
      </c>
    </row>
    <row r="1459" spans="1:10" ht="1.1499999999999999" customHeight="1" thickTop="1">
      <c r="A1459" s="177"/>
      <c r="B1459" s="177"/>
      <c r="C1459" s="177"/>
      <c r="D1459" s="177"/>
      <c r="E1459" s="177"/>
      <c r="F1459" s="177"/>
      <c r="G1459" s="177"/>
      <c r="H1459" s="177"/>
      <c r="I1459" s="177"/>
      <c r="J1459" s="177"/>
    </row>
    <row r="1460" spans="1:10" ht="18" customHeight="1">
      <c r="A1460" s="178" t="s">
        <v>2147</v>
      </c>
      <c r="B1460" s="179" t="s">
        <v>1480</v>
      </c>
      <c r="C1460" s="178" t="s">
        <v>1481</v>
      </c>
      <c r="D1460" s="178" t="s">
        <v>1482</v>
      </c>
      <c r="E1460" s="374" t="s">
        <v>1483</v>
      </c>
      <c r="F1460" s="374"/>
      <c r="G1460" s="180" t="s">
        <v>1484</v>
      </c>
      <c r="H1460" s="179" t="s">
        <v>1485</v>
      </c>
      <c r="I1460" s="179" t="s">
        <v>1486</v>
      </c>
      <c r="J1460" s="179" t="s">
        <v>1487</v>
      </c>
    </row>
    <row r="1461" spans="1:10" ht="52.15" customHeight="1">
      <c r="A1461" s="181" t="s">
        <v>1488</v>
      </c>
      <c r="B1461" s="182" t="s">
        <v>2148</v>
      </c>
      <c r="C1461" s="181" t="s">
        <v>13</v>
      </c>
      <c r="D1461" s="181" t="s">
        <v>608</v>
      </c>
      <c r="E1461" s="375" t="s">
        <v>1938</v>
      </c>
      <c r="F1461" s="375"/>
      <c r="G1461" s="183" t="s">
        <v>21</v>
      </c>
      <c r="H1461" s="195">
        <v>1</v>
      </c>
      <c r="I1461" s="196">
        <v>366.39</v>
      </c>
      <c r="J1461" s="196">
        <v>366.39</v>
      </c>
    </row>
    <row r="1462" spans="1:10" ht="25.9" customHeight="1">
      <c r="A1462" s="168" t="s">
        <v>1492</v>
      </c>
      <c r="B1462" s="169" t="s">
        <v>2107</v>
      </c>
      <c r="C1462" s="168" t="s">
        <v>13</v>
      </c>
      <c r="D1462" s="168" t="s">
        <v>2108</v>
      </c>
      <c r="E1462" s="371" t="s">
        <v>1498</v>
      </c>
      <c r="F1462" s="371"/>
      <c r="G1462" s="170" t="s">
        <v>1499</v>
      </c>
      <c r="H1462" s="189">
        <v>0.308</v>
      </c>
      <c r="I1462" s="190">
        <v>21.66</v>
      </c>
      <c r="J1462" s="190">
        <v>6.67</v>
      </c>
    </row>
    <row r="1463" spans="1:10" ht="25.9" customHeight="1">
      <c r="A1463" s="168" t="s">
        <v>1492</v>
      </c>
      <c r="B1463" s="169" t="s">
        <v>1939</v>
      </c>
      <c r="C1463" s="168" t="s">
        <v>13</v>
      </c>
      <c r="D1463" s="168" t="s">
        <v>1940</v>
      </c>
      <c r="E1463" s="371" t="s">
        <v>1498</v>
      </c>
      <c r="F1463" s="371"/>
      <c r="G1463" s="170" t="s">
        <v>1499</v>
      </c>
      <c r="H1463" s="189">
        <v>0.308</v>
      </c>
      <c r="I1463" s="190">
        <v>26.5</v>
      </c>
      <c r="J1463" s="190">
        <v>8.16</v>
      </c>
    </row>
    <row r="1464" spans="1:10" ht="25.9" customHeight="1">
      <c r="A1464" s="171" t="s">
        <v>1502</v>
      </c>
      <c r="B1464" s="172" t="s">
        <v>2149</v>
      </c>
      <c r="C1464" s="171" t="s">
        <v>13</v>
      </c>
      <c r="D1464" s="171" t="s">
        <v>2150</v>
      </c>
      <c r="E1464" s="372" t="s">
        <v>1505</v>
      </c>
      <c r="F1464" s="372"/>
      <c r="G1464" s="173" t="s">
        <v>21</v>
      </c>
      <c r="H1464" s="191">
        <v>1</v>
      </c>
      <c r="I1464" s="192">
        <v>343.34</v>
      </c>
      <c r="J1464" s="192">
        <v>343.34</v>
      </c>
    </row>
    <row r="1465" spans="1:10" ht="24" customHeight="1">
      <c r="A1465" s="171" t="s">
        <v>1502</v>
      </c>
      <c r="B1465" s="172" t="s">
        <v>2143</v>
      </c>
      <c r="C1465" s="171" t="s">
        <v>13</v>
      </c>
      <c r="D1465" s="171" t="s">
        <v>2144</v>
      </c>
      <c r="E1465" s="372" t="s">
        <v>1505</v>
      </c>
      <c r="F1465" s="372"/>
      <c r="G1465" s="173" t="s">
        <v>21</v>
      </c>
      <c r="H1465" s="191">
        <v>0.19400000000000001</v>
      </c>
      <c r="I1465" s="192">
        <v>21.85</v>
      </c>
      <c r="J1465" s="192">
        <v>4.2300000000000004</v>
      </c>
    </row>
    <row r="1466" spans="1:10" ht="25.9" customHeight="1">
      <c r="A1466" s="171" t="s">
        <v>1502</v>
      </c>
      <c r="B1466" s="172" t="s">
        <v>2145</v>
      </c>
      <c r="C1466" s="171" t="s">
        <v>13</v>
      </c>
      <c r="D1466" s="171" t="s">
        <v>2146</v>
      </c>
      <c r="E1466" s="372" t="s">
        <v>1505</v>
      </c>
      <c r="F1466" s="372"/>
      <c r="G1466" s="173" t="s">
        <v>21</v>
      </c>
      <c r="H1466" s="191">
        <v>5.1999999999999998E-2</v>
      </c>
      <c r="I1466" s="192">
        <v>75.84</v>
      </c>
      <c r="J1466" s="192">
        <v>3.94</v>
      </c>
    </row>
    <row r="1467" spans="1:10" ht="24" customHeight="1">
      <c r="A1467" s="171" t="s">
        <v>1502</v>
      </c>
      <c r="B1467" s="172" t="s">
        <v>2111</v>
      </c>
      <c r="C1467" s="171" t="s">
        <v>13</v>
      </c>
      <c r="D1467" s="171" t="s">
        <v>2112</v>
      </c>
      <c r="E1467" s="372" t="s">
        <v>1505</v>
      </c>
      <c r="F1467" s="372"/>
      <c r="G1467" s="173" t="s">
        <v>21</v>
      </c>
      <c r="H1467" s="191">
        <v>3.1E-2</v>
      </c>
      <c r="I1467" s="192">
        <v>1.89</v>
      </c>
      <c r="J1467" s="192">
        <v>0.05</v>
      </c>
    </row>
    <row r="1468" spans="1:10" ht="25.5">
      <c r="A1468" s="174"/>
      <c r="B1468" s="174"/>
      <c r="C1468" s="174"/>
      <c r="D1468" s="174"/>
      <c r="E1468" s="174" t="s">
        <v>1512</v>
      </c>
      <c r="F1468" s="175">
        <v>10.37</v>
      </c>
      <c r="G1468" s="174" t="s">
        <v>1513</v>
      </c>
      <c r="H1468" s="175">
        <v>0</v>
      </c>
      <c r="I1468" s="174" t="s">
        <v>1514</v>
      </c>
      <c r="J1468" s="175">
        <v>10.37</v>
      </c>
    </row>
    <row r="1469" spans="1:10">
      <c r="A1469" s="174"/>
      <c r="B1469" s="174"/>
      <c r="C1469" s="174"/>
      <c r="D1469" s="174"/>
      <c r="E1469" s="174" t="s">
        <v>1515</v>
      </c>
      <c r="F1469" s="175">
        <v>91.59</v>
      </c>
      <c r="G1469" s="174"/>
      <c r="H1469" s="373" t="s">
        <v>1516</v>
      </c>
      <c r="I1469" s="373"/>
      <c r="J1469" s="175">
        <v>457.98</v>
      </c>
    </row>
    <row r="1470" spans="1:10" ht="49.9" customHeight="1" thickBot="1">
      <c r="A1470" s="176"/>
      <c r="B1470" s="176"/>
      <c r="C1470" s="176"/>
      <c r="D1470" s="176"/>
      <c r="E1470" s="176"/>
      <c r="F1470" s="176"/>
      <c r="G1470" s="176" t="s">
        <v>1517</v>
      </c>
      <c r="H1470" s="193">
        <v>2</v>
      </c>
      <c r="I1470" s="176" t="s">
        <v>1518</v>
      </c>
      <c r="J1470" s="194">
        <v>915.96</v>
      </c>
    </row>
    <row r="1471" spans="1:10" ht="1.1499999999999999" customHeight="1" thickTop="1">
      <c r="A1471" s="177"/>
      <c r="B1471" s="177"/>
      <c r="C1471" s="177"/>
      <c r="D1471" s="177"/>
      <c r="E1471" s="177"/>
      <c r="F1471" s="177"/>
      <c r="G1471" s="177"/>
      <c r="H1471" s="177"/>
      <c r="I1471" s="177"/>
      <c r="J1471" s="177"/>
    </row>
    <row r="1472" spans="1:10" ht="18" customHeight="1">
      <c r="A1472" s="178" t="s">
        <v>2151</v>
      </c>
      <c r="B1472" s="179" t="s">
        <v>1480</v>
      </c>
      <c r="C1472" s="178" t="s">
        <v>1481</v>
      </c>
      <c r="D1472" s="178" t="s">
        <v>1482</v>
      </c>
      <c r="E1472" s="374" t="s">
        <v>1483</v>
      </c>
      <c r="F1472" s="374"/>
      <c r="G1472" s="180" t="s">
        <v>1484</v>
      </c>
      <c r="H1472" s="179" t="s">
        <v>1485</v>
      </c>
      <c r="I1472" s="179" t="s">
        <v>1486</v>
      </c>
      <c r="J1472" s="179" t="s">
        <v>1487</v>
      </c>
    </row>
    <row r="1473" spans="1:10" ht="52.15" customHeight="1">
      <c r="A1473" s="181" t="s">
        <v>1488</v>
      </c>
      <c r="B1473" s="182" t="s">
        <v>2152</v>
      </c>
      <c r="C1473" s="181" t="s">
        <v>13</v>
      </c>
      <c r="D1473" s="181" t="s">
        <v>611</v>
      </c>
      <c r="E1473" s="375" t="s">
        <v>1938</v>
      </c>
      <c r="F1473" s="375"/>
      <c r="G1473" s="183" t="s">
        <v>21</v>
      </c>
      <c r="H1473" s="195">
        <v>1</v>
      </c>
      <c r="I1473" s="196">
        <v>5.59</v>
      </c>
      <c r="J1473" s="196">
        <v>5.59</v>
      </c>
    </row>
    <row r="1474" spans="1:10" ht="25.9" customHeight="1">
      <c r="A1474" s="168" t="s">
        <v>1492</v>
      </c>
      <c r="B1474" s="169" t="s">
        <v>2107</v>
      </c>
      <c r="C1474" s="168" t="s">
        <v>13</v>
      </c>
      <c r="D1474" s="168" t="s">
        <v>2108</v>
      </c>
      <c r="E1474" s="371" t="s">
        <v>1498</v>
      </c>
      <c r="F1474" s="371"/>
      <c r="G1474" s="170" t="s">
        <v>1499</v>
      </c>
      <c r="H1474" s="189">
        <v>8.0500000000000002E-2</v>
      </c>
      <c r="I1474" s="190">
        <v>21.66</v>
      </c>
      <c r="J1474" s="190">
        <v>1.74</v>
      </c>
    </row>
    <row r="1475" spans="1:10" ht="25.9" customHeight="1">
      <c r="A1475" s="168" t="s">
        <v>1492</v>
      </c>
      <c r="B1475" s="169" t="s">
        <v>1939</v>
      </c>
      <c r="C1475" s="168" t="s">
        <v>13</v>
      </c>
      <c r="D1475" s="168" t="s">
        <v>1940</v>
      </c>
      <c r="E1475" s="371" t="s">
        <v>1498</v>
      </c>
      <c r="F1475" s="371"/>
      <c r="G1475" s="170" t="s">
        <v>1499</v>
      </c>
      <c r="H1475" s="189">
        <v>8.0500000000000002E-2</v>
      </c>
      <c r="I1475" s="190">
        <v>26.5</v>
      </c>
      <c r="J1475" s="190">
        <v>2.13</v>
      </c>
    </row>
    <row r="1476" spans="1:10" ht="25.9" customHeight="1">
      <c r="A1476" s="171" t="s">
        <v>1502</v>
      </c>
      <c r="B1476" s="172" t="s">
        <v>2153</v>
      </c>
      <c r="C1476" s="171" t="s">
        <v>13</v>
      </c>
      <c r="D1476" s="171" t="s">
        <v>2154</v>
      </c>
      <c r="E1476" s="372" t="s">
        <v>1505</v>
      </c>
      <c r="F1476" s="372"/>
      <c r="G1476" s="173" t="s">
        <v>21</v>
      </c>
      <c r="H1476" s="191">
        <v>1</v>
      </c>
      <c r="I1476" s="192">
        <v>0.91</v>
      </c>
      <c r="J1476" s="192">
        <v>0.91</v>
      </c>
    </row>
    <row r="1477" spans="1:10" ht="24" customHeight="1">
      <c r="A1477" s="171" t="s">
        <v>1502</v>
      </c>
      <c r="B1477" s="172" t="s">
        <v>2155</v>
      </c>
      <c r="C1477" s="171" t="s">
        <v>13</v>
      </c>
      <c r="D1477" s="171" t="s">
        <v>2156</v>
      </c>
      <c r="E1477" s="372" t="s">
        <v>1505</v>
      </c>
      <c r="F1477" s="372"/>
      <c r="G1477" s="173" t="s">
        <v>21</v>
      </c>
      <c r="H1477" s="191">
        <v>4.7000000000000002E-3</v>
      </c>
      <c r="I1477" s="192">
        <v>66.94</v>
      </c>
      <c r="J1477" s="192">
        <v>0.31</v>
      </c>
    </row>
    <row r="1478" spans="1:10" ht="25.9" customHeight="1">
      <c r="A1478" s="171" t="s">
        <v>1502</v>
      </c>
      <c r="B1478" s="172" t="s">
        <v>2145</v>
      </c>
      <c r="C1478" s="171" t="s">
        <v>13</v>
      </c>
      <c r="D1478" s="171" t="s">
        <v>2146</v>
      </c>
      <c r="E1478" s="372" t="s">
        <v>1505</v>
      </c>
      <c r="F1478" s="372"/>
      <c r="G1478" s="173" t="s">
        <v>21</v>
      </c>
      <c r="H1478" s="191">
        <v>6.0000000000000001E-3</v>
      </c>
      <c r="I1478" s="192">
        <v>75.84</v>
      </c>
      <c r="J1478" s="192">
        <v>0.45</v>
      </c>
    </row>
    <row r="1479" spans="1:10" ht="24" customHeight="1">
      <c r="A1479" s="171" t="s">
        <v>1502</v>
      </c>
      <c r="B1479" s="172" t="s">
        <v>2111</v>
      </c>
      <c r="C1479" s="171" t="s">
        <v>13</v>
      </c>
      <c r="D1479" s="171" t="s">
        <v>2112</v>
      </c>
      <c r="E1479" s="372" t="s">
        <v>1505</v>
      </c>
      <c r="F1479" s="372"/>
      <c r="G1479" s="173" t="s">
        <v>21</v>
      </c>
      <c r="H1479" s="191">
        <v>2.9100000000000001E-2</v>
      </c>
      <c r="I1479" s="192">
        <v>1.89</v>
      </c>
      <c r="J1479" s="192">
        <v>0.05</v>
      </c>
    </row>
    <row r="1480" spans="1:10" ht="25.5">
      <c r="A1480" s="174"/>
      <c r="B1480" s="174"/>
      <c r="C1480" s="174"/>
      <c r="D1480" s="174"/>
      <c r="E1480" s="174" t="s">
        <v>1512</v>
      </c>
      <c r="F1480" s="175">
        <v>2.71</v>
      </c>
      <c r="G1480" s="174" t="s">
        <v>1513</v>
      </c>
      <c r="H1480" s="175">
        <v>0</v>
      </c>
      <c r="I1480" s="174" t="s">
        <v>1514</v>
      </c>
      <c r="J1480" s="175">
        <v>2.71</v>
      </c>
    </row>
    <row r="1481" spans="1:10">
      <c r="A1481" s="174"/>
      <c r="B1481" s="174"/>
      <c r="C1481" s="174"/>
      <c r="D1481" s="174"/>
      <c r="E1481" s="174" t="s">
        <v>1515</v>
      </c>
      <c r="F1481" s="175">
        <v>1.39</v>
      </c>
      <c r="G1481" s="174"/>
      <c r="H1481" s="373" t="s">
        <v>1516</v>
      </c>
      <c r="I1481" s="373"/>
      <c r="J1481" s="175">
        <v>6.98</v>
      </c>
    </row>
    <row r="1482" spans="1:10" ht="49.9" customHeight="1" thickBot="1">
      <c r="A1482" s="176"/>
      <c r="B1482" s="176"/>
      <c r="C1482" s="176"/>
      <c r="D1482" s="176"/>
      <c r="E1482" s="176"/>
      <c r="F1482" s="176"/>
      <c r="G1482" s="176" t="s">
        <v>1517</v>
      </c>
      <c r="H1482" s="193">
        <v>4</v>
      </c>
      <c r="I1482" s="176" t="s">
        <v>1518</v>
      </c>
      <c r="J1482" s="194">
        <v>27.92</v>
      </c>
    </row>
    <row r="1483" spans="1:10" ht="1.1499999999999999" customHeight="1" thickTop="1">
      <c r="A1483" s="177"/>
      <c r="B1483" s="177"/>
      <c r="C1483" s="177"/>
      <c r="D1483" s="177"/>
      <c r="E1483" s="177"/>
      <c r="F1483" s="177"/>
      <c r="G1483" s="177"/>
      <c r="H1483" s="177"/>
      <c r="I1483" s="177"/>
      <c r="J1483" s="177"/>
    </row>
    <row r="1484" spans="1:10" ht="18" customHeight="1">
      <c r="A1484" s="178" t="s">
        <v>2157</v>
      </c>
      <c r="B1484" s="179" t="s">
        <v>1480</v>
      </c>
      <c r="C1484" s="178" t="s">
        <v>1481</v>
      </c>
      <c r="D1484" s="178" t="s">
        <v>1482</v>
      </c>
      <c r="E1484" s="374" t="s">
        <v>1483</v>
      </c>
      <c r="F1484" s="374"/>
      <c r="G1484" s="180" t="s">
        <v>1484</v>
      </c>
      <c r="H1484" s="179" t="s">
        <v>1485</v>
      </c>
      <c r="I1484" s="179" t="s">
        <v>1486</v>
      </c>
      <c r="J1484" s="179" t="s">
        <v>1487</v>
      </c>
    </row>
    <row r="1485" spans="1:10" ht="52.15" customHeight="1">
      <c r="A1485" s="181" t="s">
        <v>1488</v>
      </c>
      <c r="B1485" s="182" t="s">
        <v>2158</v>
      </c>
      <c r="C1485" s="181" t="s">
        <v>13</v>
      </c>
      <c r="D1485" s="181" t="s">
        <v>614</v>
      </c>
      <c r="E1485" s="375" t="s">
        <v>1938</v>
      </c>
      <c r="F1485" s="375"/>
      <c r="G1485" s="183" t="s">
        <v>21</v>
      </c>
      <c r="H1485" s="195">
        <v>1</v>
      </c>
      <c r="I1485" s="196">
        <v>6.51</v>
      </c>
      <c r="J1485" s="196">
        <v>6.51</v>
      </c>
    </row>
    <row r="1486" spans="1:10" ht="25.9" customHeight="1">
      <c r="A1486" s="168" t="s">
        <v>1492</v>
      </c>
      <c r="B1486" s="169" t="s">
        <v>2107</v>
      </c>
      <c r="C1486" s="168" t="s">
        <v>13</v>
      </c>
      <c r="D1486" s="168" t="s">
        <v>2108</v>
      </c>
      <c r="E1486" s="371" t="s">
        <v>1498</v>
      </c>
      <c r="F1486" s="371"/>
      <c r="G1486" s="170" t="s">
        <v>1499</v>
      </c>
      <c r="H1486" s="189">
        <v>9.4399999999999998E-2</v>
      </c>
      <c r="I1486" s="190">
        <v>21.66</v>
      </c>
      <c r="J1486" s="190">
        <v>2.04</v>
      </c>
    </row>
    <row r="1487" spans="1:10" ht="25.9" customHeight="1">
      <c r="A1487" s="168" t="s">
        <v>1492</v>
      </c>
      <c r="B1487" s="169" t="s">
        <v>1939</v>
      </c>
      <c r="C1487" s="168" t="s">
        <v>13</v>
      </c>
      <c r="D1487" s="168" t="s">
        <v>1940</v>
      </c>
      <c r="E1487" s="371" t="s">
        <v>1498</v>
      </c>
      <c r="F1487" s="371"/>
      <c r="G1487" s="170" t="s">
        <v>1499</v>
      </c>
      <c r="H1487" s="189">
        <v>9.4399999999999998E-2</v>
      </c>
      <c r="I1487" s="190">
        <v>26.5</v>
      </c>
      <c r="J1487" s="190">
        <v>2.5</v>
      </c>
    </row>
    <row r="1488" spans="1:10" ht="25.9" customHeight="1">
      <c r="A1488" s="171" t="s">
        <v>1502</v>
      </c>
      <c r="B1488" s="172" t="s">
        <v>2159</v>
      </c>
      <c r="C1488" s="171" t="s">
        <v>13</v>
      </c>
      <c r="D1488" s="171" t="s">
        <v>2160</v>
      </c>
      <c r="E1488" s="372" t="s">
        <v>1505</v>
      </c>
      <c r="F1488" s="372"/>
      <c r="G1488" s="173" t="s">
        <v>21</v>
      </c>
      <c r="H1488" s="191">
        <v>1</v>
      </c>
      <c r="I1488" s="192">
        <v>1</v>
      </c>
      <c r="J1488" s="192">
        <v>1</v>
      </c>
    </row>
    <row r="1489" spans="1:10" ht="24" customHeight="1">
      <c r="A1489" s="171" t="s">
        <v>1502</v>
      </c>
      <c r="B1489" s="172" t="s">
        <v>2155</v>
      </c>
      <c r="C1489" s="171" t="s">
        <v>13</v>
      </c>
      <c r="D1489" s="171" t="s">
        <v>2156</v>
      </c>
      <c r="E1489" s="372" t="s">
        <v>1505</v>
      </c>
      <c r="F1489" s="372"/>
      <c r="G1489" s="173" t="s">
        <v>21</v>
      </c>
      <c r="H1489" s="191">
        <v>5.8999999999999999E-3</v>
      </c>
      <c r="I1489" s="192">
        <v>66.94</v>
      </c>
      <c r="J1489" s="192">
        <v>0.39</v>
      </c>
    </row>
    <row r="1490" spans="1:10" ht="25.9" customHeight="1">
      <c r="A1490" s="171" t="s">
        <v>1502</v>
      </c>
      <c r="B1490" s="172" t="s">
        <v>2145</v>
      </c>
      <c r="C1490" s="171" t="s">
        <v>13</v>
      </c>
      <c r="D1490" s="171" t="s">
        <v>2146</v>
      </c>
      <c r="E1490" s="372" t="s">
        <v>1505</v>
      </c>
      <c r="F1490" s="372"/>
      <c r="G1490" s="173" t="s">
        <v>21</v>
      </c>
      <c r="H1490" s="191">
        <v>7.0000000000000001E-3</v>
      </c>
      <c r="I1490" s="192">
        <v>75.84</v>
      </c>
      <c r="J1490" s="192">
        <v>0.53</v>
      </c>
    </row>
    <row r="1491" spans="1:10" ht="24" customHeight="1">
      <c r="A1491" s="171" t="s">
        <v>1502</v>
      </c>
      <c r="B1491" s="172" t="s">
        <v>2111</v>
      </c>
      <c r="C1491" s="171" t="s">
        <v>13</v>
      </c>
      <c r="D1491" s="171" t="s">
        <v>2112</v>
      </c>
      <c r="E1491" s="372" t="s">
        <v>1505</v>
      </c>
      <c r="F1491" s="372"/>
      <c r="G1491" s="173" t="s">
        <v>21</v>
      </c>
      <c r="H1491" s="191">
        <v>3.15E-2</v>
      </c>
      <c r="I1491" s="192">
        <v>1.89</v>
      </c>
      <c r="J1491" s="192">
        <v>0.05</v>
      </c>
    </row>
    <row r="1492" spans="1:10" ht="25.5">
      <c r="A1492" s="174"/>
      <c r="B1492" s="174"/>
      <c r="C1492" s="174"/>
      <c r="D1492" s="174"/>
      <c r="E1492" s="174" t="s">
        <v>1512</v>
      </c>
      <c r="F1492" s="175">
        <v>3.18</v>
      </c>
      <c r="G1492" s="174" t="s">
        <v>1513</v>
      </c>
      <c r="H1492" s="175">
        <v>0</v>
      </c>
      <c r="I1492" s="174" t="s">
        <v>1514</v>
      </c>
      <c r="J1492" s="175">
        <v>3.18</v>
      </c>
    </row>
    <row r="1493" spans="1:10">
      <c r="A1493" s="174"/>
      <c r="B1493" s="174"/>
      <c r="C1493" s="174"/>
      <c r="D1493" s="174"/>
      <c r="E1493" s="174" t="s">
        <v>1515</v>
      </c>
      <c r="F1493" s="175">
        <v>1.62</v>
      </c>
      <c r="G1493" s="174"/>
      <c r="H1493" s="373" t="s">
        <v>1516</v>
      </c>
      <c r="I1493" s="373"/>
      <c r="J1493" s="175">
        <v>8.1300000000000008</v>
      </c>
    </row>
    <row r="1494" spans="1:10" ht="49.9" customHeight="1" thickBot="1">
      <c r="A1494" s="176"/>
      <c r="B1494" s="176"/>
      <c r="C1494" s="176"/>
      <c r="D1494" s="176"/>
      <c r="E1494" s="176"/>
      <c r="F1494" s="176"/>
      <c r="G1494" s="176" t="s">
        <v>1517</v>
      </c>
      <c r="H1494" s="193">
        <v>72</v>
      </c>
      <c r="I1494" s="176" t="s">
        <v>1518</v>
      </c>
      <c r="J1494" s="194">
        <v>585.36</v>
      </c>
    </row>
    <row r="1495" spans="1:10" ht="1.1499999999999999" customHeight="1" thickTop="1">
      <c r="A1495" s="177"/>
      <c r="B1495" s="177"/>
      <c r="C1495" s="177"/>
      <c r="D1495" s="177"/>
      <c r="E1495" s="177"/>
      <c r="F1495" s="177"/>
      <c r="G1495" s="177"/>
      <c r="H1495" s="177"/>
      <c r="I1495" s="177"/>
      <c r="J1495" s="177"/>
    </row>
    <row r="1496" spans="1:10" ht="18" customHeight="1">
      <c r="A1496" s="178" t="s">
        <v>2161</v>
      </c>
      <c r="B1496" s="179" t="s">
        <v>1480</v>
      </c>
      <c r="C1496" s="178" t="s">
        <v>1481</v>
      </c>
      <c r="D1496" s="178" t="s">
        <v>1482</v>
      </c>
      <c r="E1496" s="374" t="s">
        <v>1483</v>
      </c>
      <c r="F1496" s="374"/>
      <c r="G1496" s="180" t="s">
        <v>1484</v>
      </c>
      <c r="H1496" s="179" t="s">
        <v>1485</v>
      </c>
      <c r="I1496" s="179" t="s">
        <v>1486</v>
      </c>
      <c r="J1496" s="179" t="s">
        <v>1487</v>
      </c>
    </row>
    <row r="1497" spans="1:10" ht="52.15" customHeight="1">
      <c r="A1497" s="181" t="s">
        <v>1488</v>
      </c>
      <c r="B1497" s="182" t="s">
        <v>2162</v>
      </c>
      <c r="C1497" s="181" t="s">
        <v>13</v>
      </c>
      <c r="D1497" s="181" t="s">
        <v>617</v>
      </c>
      <c r="E1497" s="375" t="s">
        <v>1938</v>
      </c>
      <c r="F1497" s="375"/>
      <c r="G1497" s="183" t="s">
        <v>21</v>
      </c>
      <c r="H1497" s="195">
        <v>1</v>
      </c>
      <c r="I1497" s="196">
        <v>17.940000000000001</v>
      </c>
      <c r="J1497" s="196">
        <v>17.940000000000001</v>
      </c>
    </row>
    <row r="1498" spans="1:10" ht="25.9" customHeight="1">
      <c r="A1498" s="168" t="s">
        <v>1492</v>
      </c>
      <c r="B1498" s="169" t="s">
        <v>2107</v>
      </c>
      <c r="C1498" s="168" t="s">
        <v>13</v>
      </c>
      <c r="D1498" s="168" t="s">
        <v>2108</v>
      </c>
      <c r="E1498" s="371" t="s">
        <v>1498</v>
      </c>
      <c r="F1498" s="371"/>
      <c r="G1498" s="170" t="s">
        <v>1499</v>
      </c>
      <c r="H1498" s="189">
        <v>0.13059999999999999</v>
      </c>
      <c r="I1498" s="190">
        <v>21.66</v>
      </c>
      <c r="J1498" s="190">
        <v>2.82</v>
      </c>
    </row>
    <row r="1499" spans="1:10" ht="25.9" customHeight="1">
      <c r="A1499" s="168" t="s">
        <v>1492</v>
      </c>
      <c r="B1499" s="169" t="s">
        <v>1939</v>
      </c>
      <c r="C1499" s="168" t="s">
        <v>13</v>
      </c>
      <c r="D1499" s="168" t="s">
        <v>1940</v>
      </c>
      <c r="E1499" s="371" t="s">
        <v>1498</v>
      </c>
      <c r="F1499" s="371"/>
      <c r="G1499" s="170" t="s">
        <v>1499</v>
      </c>
      <c r="H1499" s="189">
        <v>0.13059999999999999</v>
      </c>
      <c r="I1499" s="190">
        <v>26.5</v>
      </c>
      <c r="J1499" s="190">
        <v>3.46</v>
      </c>
    </row>
    <row r="1500" spans="1:10" ht="25.9" customHeight="1">
      <c r="A1500" s="171" t="s">
        <v>1502</v>
      </c>
      <c r="B1500" s="172" t="s">
        <v>2163</v>
      </c>
      <c r="C1500" s="171" t="s">
        <v>13</v>
      </c>
      <c r="D1500" s="171" t="s">
        <v>2164</v>
      </c>
      <c r="E1500" s="372" t="s">
        <v>1505</v>
      </c>
      <c r="F1500" s="372"/>
      <c r="G1500" s="173" t="s">
        <v>21</v>
      </c>
      <c r="H1500" s="191">
        <v>1</v>
      </c>
      <c r="I1500" s="192">
        <v>9.4700000000000006</v>
      </c>
      <c r="J1500" s="192">
        <v>9.4700000000000006</v>
      </c>
    </row>
    <row r="1501" spans="1:10" ht="24" customHeight="1">
      <c r="A1501" s="171" t="s">
        <v>1502</v>
      </c>
      <c r="B1501" s="172" t="s">
        <v>2155</v>
      </c>
      <c r="C1501" s="171" t="s">
        <v>13</v>
      </c>
      <c r="D1501" s="171" t="s">
        <v>2156</v>
      </c>
      <c r="E1501" s="372" t="s">
        <v>1505</v>
      </c>
      <c r="F1501" s="372"/>
      <c r="G1501" s="173" t="s">
        <v>21</v>
      </c>
      <c r="H1501" s="191">
        <v>1.29E-2</v>
      </c>
      <c r="I1501" s="192">
        <v>66.94</v>
      </c>
      <c r="J1501" s="192">
        <v>0.86</v>
      </c>
    </row>
    <row r="1502" spans="1:10" ht="25.9" customHeight="1">
      <c r="A1502" s="171" t="s">
        <v>1502</v>
      </c>
      <c r="B1502" s="172" t="s">
        <v>2145</v>
      </c>
      <c r="C1502" s="171" t="s">
        <v>13</v>
      </c>
      <c r="D1502" s="171" t="s">
        <v>2146</v>
      </c>
      <c r="E1502" s="372" t="s">
        <v>1505</v>
      </c>
      <c r="F1502" s="372"/>
      <c r="G1502" s="173" t="s">
        <v>21</v>
      </c>
      <c r="H1502" s="191">
        <v>1.6500000000000001E-2</v>
      </c>
      <c r="I1502" s="192">
        <v>75.84</v>
      </c>
      <c r="J1502" s="192">
        <v>1.25</v>
      </c>
    </row>
    <row r="1503" spans="1:10" ht="24" customHeight="1">
      <c r="A1503" s="171" t="s">
        <v>1502</v>
      </c>
      <c r="B1503" s="172" t="s">
        <v>2111</v>
      </c>
      <c r="C1503" s="171" t="s">
        <v>13</v>
      </c>
      <c r="D1503" s="171" t="s">
        <v>2112</v>
      </c>
      <c r="E1503" s="372" t="s">
        <v>1505</v>
      </c>
      <c r="F1503" s="372"/>
      <c r="G1503" s="173" t="s">
        <v>21</v>
      </c>
      <c r="H1503" s="191">
        <v>4.3499999999999997E-2</v>
      </c>
      <c r="I1503" s="192">
        <v>1.89</v>
      </c>
      <c r="J1503" s="192">
        <v>0.08</v>
      </c>
    </row>
    <row r="1504" spans="1:10" ht="25.5">
      <c r="A1504" s="174"/>
      <c r="B1504" s="174"/>
      <c r="C1504" s="174"/>
      <c r="D1504" s="174"/>
      <c r="E1504" s="174" t="s">
        <v>1512</v>
      </c>
      <c r="F1504" s="175">
        <v>4.3899999999999997</v>
      </c>
      <c r="G1504" s="174" t="s">
        <v>1513</v>
      </c>
      <c r="H1504" s="175">
        <v>0</v>
      </c>
      <c r="I1504" s="174" t="s">
        <v>1514</v>
      </c>
      <c r="J1504" s="175">
        <v>4.3899999999999997</v>
      </c>
    </row>
    <row r="1505" spans="1:10">
      <c r="A1505" s="174"/>
      <c r="B1505" s="174"/>
      <c r="C1505" s="174"/>
      <c r="D1505" s="174"/>
      <c r="E1505" s="174" t="s">
        <v>1515</v>
      </c>
      <c r="F1505" s="175">
        <v>4.4800000000000004</v>
      </c>
      <c r="G1505" s="174"/>
      <c r="H1505" s="373" t="s">
        <v>1516</v>
      </c>
      <c r="I1505" s="373"/>
      <c r="J1505" s="175">
        <v>22.42</v>
      </c>
    </row>
    <row r="1506" spans="1:10" ht="49.9" customHeight="1" thickBot="1">
      <c r="A1506" s="176"/>
      <c r="B1506" s="176"/>
      <c r="C1506" s="176"/>
      <c r="D1506" s="176"/>
      <c r="E1506" s="176"/>
      <c r="F1506" s="176"/>
      <c r="G1506" s="176" t="s">
        <v>1517</v>
      </c>
      <c r="H1506" s="193">
        <v>40</v>
      </c>
      <c r="I1506" s="176" t="s">
        <v>1518</v>
      </c>
      <c r="J1506" s="194">
        <v>896.8</v>
      </c>
    </row>
    <row r="1507" spans="1:10" ht="1.1499999999999999" customHeight="1" thickTop="1">
      <c r="A1507" s="177"/>
      <c r="B1507" s="177"/>
      <c r="C1507" s="177"/>
      <c r="D1507" s="177"/>
      <c r="E1507" s="177"/>
      <c r="F1507" s="177"/>
      <c r="G1507" s="177"/>
      <c r="H1507" s="177"/>
      <c r="I1507" s="177"/>
      <c r="J1507" s="177"/>
    </row>
    <row r="1508" spans="1:10" ht="18" customHeight="1">
      <c r="A1508" s="178" t="s">
        <v>2165</v>
      </c>
      <c r="B1508" s="179" t="s">
        <v>1480</v>
      </c>
      <c r="C1508" s="178" t="s">
        <v>1481</v>
      </c>
      <c r="D1508" s="178" t="s">
        <v>1482</v>
      </c>
      <c r="E1508" s="374" t="s">
        <v>1483</v>
      </c>
      <c r="F1508" s="374"/>
      <c r="G1508" s="180" t="s">
        <v>1484</v>
      </c>
      <c r="H1508" s="179" t="s">
        <v>1485</v>
      </c>
      <c r="I1508" s="179" t="s">
        <v>1486</v>
      </c>
      <c r="J1508" s="179" t="s">
        <v>1487</v>
      </c>
    </row>
    <row r="1509" spans="1:10" ht="52.15" customHeight="1">
      <c r="A1509" s="181" t="s">
        <v>1488</v>
      </c>
      <c r="B1509" s="182" t="s">
        <v>2166</v>
      </c>
      <c r="C1509" s="181" t="s">
        <v>13</v>
      </c>
      <c r="D1509" s="181" t="s">
        <v>620</v>
      </c>
      <c r="E1509" s="375" t="s">
        <v>1938</v>
      </c>
      <c r="F1509" s="375"/>
      <c r="G1509" s="183" t="s">
        <v>21</v>
      </c>
      <c r="H1509" s="195">
        <v>1</v>
      </c>
      <c r="I1509" s="196">
        <v>31.84</v>
      </c>
      <c r="J1509" s="196">
        <v>31.84</v>
      </c>
    </row>
    <row r="1510" spans="1:10" ht="25.9" customHeight="1">
      <c r="A1510" s="168" t="s">
        <v>1492</v>
      </c>
      <c r="B1510" s="169" t="s">
        <v>2107</v>
      </c>
      <c r="C1510" s="168" t="s">
        <v>13</v>
      </c>
      <c r="D1510" s="168" t="s">
        <v>2108</v>
      </c>
      <c r="E1510" s="371" t="s">
        <v>1498</v>
      </c>
      <c r="F1510" s="371"/>
      <c r="G1510" s="170" t="s">
        <v>1499</v>
      </c>
      <c r="H1510" s="189">
        <v>0.11119999999999999</v>
      </c>
      <c r="I1510" s="190">
        <v>21.66</v>
      </c>
      <c r="J1510" s="190">
        <v>2.4</v>
      </c>
    </row>
    <row r="1511" spans="1:10" ht="25.9" customHeight="1">
      <c r="A1511" s="168" t="s">
        <v>1492</v>
      </c>
      <c r="B1511" s="169" t="s">
        <v>1939</v>
      </c>
      <c r="C1511" s="168" t="s">
        <v>13</v>
      </c>
      <c r="D1511" s="168" t="s">
        <v>1940</v>
      </c>
      <c r="E1511" s="371" t="s">
        <v>1498</v>
      </c>
      <c r="F1511" s="371"/>
      <c r="G1511" s="170" t="s">
        <v>1499</v>
      </c>
      <c r="H1511" s="189">
        <v>0.11119999999999999</v>
      </c>
      <c r="I1511" s="190">
        <v>26.5</v>
      </c>
      <c r="J1511" s="190">
        <v>2.94</v>
      </c>
    </row>
    <row r="1512" spans="1:10" ht="25.9" customHeight="1">
      <c r="A1512" s="171" t="s">
        <v>1502</v>
      </c>
      <c r="B1512" s="172" t="s">
        <v>2167</v>
      </c>
      <c r="C1512" s="171" t="s">
        <v>13</v>
      </c>
      <c r="D1512" s="171" t="s">
        <v>2168</v>
      </c>
      <c r="E1512" s="372" t="s">
        <v>1505</v>
      </c>
      <c r="F1512" s="372"/>
      <c r="G1512" s="173" t="s">
        <v>21</v>
      </c>
      <c r="H1512" s="191">
        <v>1</v>
      </c>
      <c r="I1512" s="192">
        <v>21.86</v>
      </c>
      <c r="J1512" s="192">
        <v>21.86</v>
      </c>
    </row>
    <row r="1513" spans="1:10" ht="24" customHeight="1">
      <c r="A1513" s="171" t="s">
        <v>1502</v>
      </c>
      <c r="B1513" s="172" t="s">
        <v>2155</v>
      </c>
      <c r="C1513" s="171" t="s">
        <v>13</v>
      </c>
      <c r="D1513" s="171" t="s">
        <v>2156</v>
      </c>
      <c r="E1513" s="372" t="s">
        <v>1505</v>
      </c>
      <c r="F1513" s="372"/>
      <c r="G1513" s="173" t="s">
        <v>21</v>
      </c>
      <c r="H1513" s="191">
        <v>2.35E-2</v>
      </c>
      <c r="I1513" s="192">
        <v>66.94</v>
      </c>
      <c r="J1513" s="192">
        <v>1.57</v>
      </c>
    </row>
    <row r="1514" spans="1:10" ht="25.9" customHeight="1">
      <c r="A1514" s="171" t="s">
        <v>1502</v>
      </c>
      <c r="B1514" s="172" t="s">
        <v>2145</v>
      </c>
      <c r="C1514" s="171" t="s">
        <v>13</v>
      </c>
      <c r="D1514" s="171" t="s">
        <v>2146</v>
      </c>
      <c r="E1514" s="372" t="s">
        <v>1505</v>
      </c>
      <c r="F1514" s="372"/>
      <c r="G1514" s="173" t="s">
        <v>21</v>
      </c>
      <c r="H1514" s="191">
        <v>0.04</v>
      </c>
      <c r="I1514" s="192">
        <v>75.84</v>
      </c>
      <c r="J1514" s="192">
        <v>3.03</v>
      </c>
    </row>
    <row r="1515" spans="1:10" ht="24" customHeight="1">
      <c r="A1515" s="171" t="s">
        <v>1502</v>
      </c>
      <c r="B1515" s="172" t="s">
        <v>2111</v>
      </c>
      <c r="C1515" s="171" t="s">
        <v>13</v>
      </c>
      <c r="D1515" s="171" t="s">
        <v>2112</v>
      </c>
      <c r="E1515" s="372" t="s">
        <v>1505</v>
      </c>
      <c r="F1515" s="372"/>
      <c r="G1515" s="173" t="s">
        <v>21</v>
      </c>
      <c r="H1515" s="191">
        <v>2.4899999999999999E-2</v>
      </c>
      <c r="I1515" s="192">
        <v>1.89</v>
      </c>
      <c r="J1515" s="192">
        <v>0.04</v>
      </c>
    </row>
    <row r="1516" spans="1:10" ht="25.5">
      <c r="A1516" s="174"/>
      <c r="B1516" s="174"/>
      <c r="C1516" s="174"/>
      <c r="D1516" s="174"/>
      <c r="E1516" s="174" t="s">
        <v>1512</v>
      </c>
      <c r="F1516" s="175">
        <v>3.74</v>
      </c>
      <c r="G1516" s="174" t="s">
        <v>1513</v>
      </c>
      <c r="H1516" s="175">
        <v>0</v>
      </c>
      <c r="I1516" s="174" t="s">
        <v>1514</v>
      </c>
      <c r="J1516" s="175">
        <v>3.74</v>
      </c>
    </row>
    <row r="1517" spans="1:10">
      <c r="A1517" s="174"/>
      <c r="B1517" s="174"/>
      <c r="C1517" s="174"/>
      <c r="D1517" s="174"/>
      <c r="E1517" s="174" t="s">
        <v>1515</v>
      </c>
      <c r="F1517" s="175">
        <v>7.96</v>
      </c>
      <c r="G1517" s="174"/>
      <c r="H1517" s="373" t="s">
        <v>1516</v>
      </c>
      <c r="I1517" s="373"/>
      <c r="J1517" s="175">
        <v>39.799999999999997</v>
      </c>
    </row>
    <row r="1518" spans="1:10" ht="49.9" customHeight="1" thickBot="1">
      <c r="A1518" s="176"/>
      <c r="B1518" s="176"/>
      <c r="C1518" s="176"/>
      <c r="D1518" s="176"/>
      <c r="E1518" s="176"/>
      <c r="F1518" s="176"/>
      <c r="G1518" s="176" t="s">
        <v>1517</v>
      </c>
      <c r="H1518" s="193">
        <v>6</v>
      </c>
      <c r="I1518" s="176" t="s">
        <v>1518</v>
      </c>
      <c r="J1518" s="194">
        <v>238.8</v>
      </c>
    </row>
    <row r="1519" spans="1:10" ht="1.1499999999999999" customHeight="1" thickTop="1">
      <c r="A1519" s="177"/>
      <c r="B1519" s="177"/>
      <c r="C1519" s="177"/>
      <c r="D1519" s="177"/>
      <c r="E1519" s="177"/>
      <c r="F1519" s="177"/>
      <c r="G1519" s="177"/>
      <c r="H1519" s="177"/>
      <c r="I1519" s="177"/>
      <c r="J1519" s="177"/>
    </row>
    <row r="1520" spans="1:10" ht="18" customHeight="1">
      <c r="A1520" s="178" t="s">
        <v>2169</v>
      </c>
      <c r="B1520" s="179" t="s">
        <v>1480</v>
      </c>
      <c r="C1520" s="178" t="s">
        <v>1481</v>
      </c>
      <c r="D1520" s="178" t="s">
        <v>1482</v>
      </c>
      <c r="E1520" s="374" t="s">
        <v>1483</v>
      </c>
      <c r="F1520" s="374"/>
      <c r="G1520" s="180" t="s">
        <v>1484</v>
      </c>
      <c r="H1520" s="179" t="s">
        <v>1485</v>
      </c>
      <c r="I1520" s="179" t="s">
        <v>1486</v>
      </c>
      <c r="J1520" s="179" t="s">
        <v>1487</v>
      </c>
    </row>
    <row r="1521" spans="1:10" ht="39" customHeight="1">
      <c r="A1521" s="181" t="s">
        <v>1488</v>
      </c>
      <c r="B1521" s="182" t="s">
        <v>2170</v>
      </c>
      <c r="C1521" s="181" t="s">
        <v>13</v>
      </c>
      <c r="D1521" s="181" t="s">
        <v>623</v>
      </c>
      <c r="E1521" s="375" t="s">
        <v>1938</v>
      </c>
      <c r="F1521" s="375"/>
      <c r="G1521" s="183" t="s">
        <v>21</v>
      </c>
      <c r="H1521" s="195">
        <v>1</v>
      </c>
      <c r="I1521" s="196">
        <v>42.65</v>
      </c>
      <c r="J1521" s="196">
        <v>42.65</v>
      </c>
    </row>
    <row r="1522" spans="1:10" ht="25.9" customHeight="1">
      <c r="A1522" s="168" t="s">
        <v>1492</v>
      </c>
      <c r="B1522" s="169" t="s">
        <v>2107</v>
      </c>
      <c r="C1522" s="168" t="s">
        <v>13</v>
      </c>
      <c r="D1522" s="168" t="s">
        <v>2108</v>
      </c>
      <c r="E1522" s="371" t="s">
        <v>1498</v>
      </c>
      <c r="F1522" s="371"/>
      <c r="G1522" s="170" t="s">
        <v>1499</v>
      </c>
      <c r="H1522" s="189">
        <v>0.13</v>
      </c>
      <c r="I1522" s="190">
        <v>21.66</v>
      </c>
      <c r="J1522" s="190">
        <v>2.81</v>
      </c>
    </row>
    <row r="1523" spans="1:10" ht="25.9" customHeight="1">
      <c r="A1523" s="168" t="s">
        <v>1492</v>
      </c>
      <c r="B1523" s="169" t="s">
        <v>1939</v>
      </c>
      <c r="C1523" s="168" t="s">
        <v>13</v>
      </c>
      <c r="D1523" s="168" t="s">
        <v>1940</v>
      </c>
      <c r="E1523" s="371" t="s">
        <v>1498</v>
      </c>
      <c r="F1523" s="371"/>
      <c r="G1523" s="170" t="s">
        <v>1499</v>
      </c>
      <c r="H1523" s="189">
        <v>0.13</v>
      </c>
      <c r="I1523" s="190">
        <v>26.5</v>
      </c>
      <c r="J1523" s="190">
        <v>3.44</v>
      </c>
    </row>
    <row r="1524" spans="1:10" ht="25.9" customHeight="1">
      <c r="A1524" s="171" t="s">
        <v>1502</v>
      </c>
      <c r="B1524" s="172" t="s">
        <v>2171</v>
      </c>
      <c r="C1524" s="171" t="s">
        <v>13</v>
      </c>
      <c r="D1524" s="171" t="s">
        <v>2172</v>
      </c>
      <c r="E1524" s="372" t="s">
        <v>1505</v>
      </c>
      <c r="F1524" s="372"/>
      <c r="G1524" s="173" t="s">
        <v>21</v>
      </c>
      <c r="H1524" s="191">
        <v>1</v>
      </c>
      <c r="I1524" s="192">
        <v>30.14</v>
      </c>
      <c r="J1524" s="192">
        <v>30.14</v>
      </c>
    </row>
    <row r="1525" spans="1:10" ht="24" customHeight="1">
      <c r="A1525" s="171" t="s">
        <v>1502</v>
      </c>
      <c r="B1525" s="172" t="s">
        <v>2155</v>
      </c>
      <c r="C1525" s="171" t="s">
        <v>13</v>
      </c>
      <c r="D1525" s="171" t="s">
        <v>2156</v>
      </c>
      <c r="E1525" s="372" t="s">
        <v>1505</v>
      </c>
      <c r="F1525" s="372"/>
      <c r="G1525" s="173" t="s">
        <v>21</v>
      </c>
      <c r="H1525" s="191">
        <v>3.0599999999999999E-2</v>
      </c>
      <c r="I1525" s="192">
        <v>66.94</v>
      </c>
      <c r="J1525" s="192">
        <v>2.04</v>
      </c>
    </row>
    <row r="1526" spans="1:10" ht="25.9" customHeight="1">
      <c r="A1526" s="171" t="s">
        <v>1502</v>
      </c>
      <c r="B1526" s="172" t="s">
        <v>2145</v>
      </c>
      <c r="C1526" s="171" t="s">
        <v>13</v>
      </c>
      <c r="D1526" s="171" t="s">
        <v>2146</v>
      </c>
      <c r="E1526" s="372" t="s">
        <v>1505</v>
      </c>
      <c r="F1526" s="372"/>
      <c r="G1526" s="173" t="s">
        <v>21</v>
      </c>
      <c r="H1526" s="191">
        <v>5.5E-2</v>
      </c>
      <c r="I1526" s="192">
        <v>75.84</v>
      </c>
      <c r="J1526" s="192">
        <v>4.17</v>
      </c>
    </row>
    <row r="1527" spans="1:10" ht="24" customHeight="1">
      <c r="A1527" s="171" t="s">
        <v>1502</v>
      </c>
      <c r="B1527" s="172" t="s">
        <v>2111</v>
      </c>
      <c r="C1527" s="171" t="s">
        <v>13</v>
      </c>
      <c r="D1527" s="171" t="s">
        <v>2112</v>
      </c>
      <c r="E1527" s="372" t="s">
        <v>1505</v>
      </c>
      <c r="F1527" s="372"/>
      <c r="G1527" s="173" t="s">
        <v>21</v>
      </c>
      <c r="H1527" s="191">
        <v>2.9100000000000001E-2</v>
      </c>
      <c r="I1527" s="192">
        <v>1.89</v>
      </c>
      <c r="J1527" s="192">
        <v>0.05</v>
      </c>
    </row>
    <row r="1528" spans="1:10" ht="25.5">
      <c r="A1528" s="174"/>
      <c r="B1528" s="174"/>
      <c r="C1528" s="174"/>
      <c r="D1528" s="174"/>
      <c r="E1528" s="174" t="s">
        <v>1512</v>
      </c>
      <c r="F1528" s="175">
        <v>4.37</v>
      </c>
      <c r="G1528" s="174" t="s">
        <v>1513</v>
      </c>
      <c r="H1528" s="175">
        <v>0</v>
      </c>
      <c r="I1528" s="174" t="s">
        <v>1514</v>
      </c>
      <c r="J1528" s="175">
        <v>4.37</v>
      </c>
    </row>
    <row r="1529" spans="1:10">
      <c r="A1529" s="174"/>
      <c r="B1529" s="174"/>
      <c r="C1529" s="174"/>
      <c r="D1529" s="174"/>
      <c r="E1529" s="174" t="s">
        <v>1515</v>
      </c>
      <c r="F1529" s="175">
        <v>10.66</v>
      </c>
      <c r="G1529" s="174"/>
      <c r="H1529" s="373" t="s">
        <v>1516</v>
      </c>
      <c r="I1529" s="373"/>
      <c r="J1529" s="175">
        <v>53.31</v>
      </c>
    </row>
    <row r="1530" spans="1:10" ht="49.9" customHeight="1" thickBot="1">
      <c r="A1530" s="176"/>
      <c r="B1530" s="176"/>
      <c r="C1530" s="176"/>
      <c r="D1530" s="176"/>
      <c r="E1530" s="176"/>
      <c r="F1530" s="176"/>
      <c r="G1530" s="176" t="s">
        <v>1517</v>
      </c>
      <c r="H1530" s="193">
        <v>2</v>
      </c>
      <c r="I1530" s="176" t="s">
        <v>1518</v>
      </c>
      <c r="J1530" s="194">
        <v>106.62</v>
      </c>
    </row>
    <row r="1531" spans="1:10" ht="1.1499999999999999" customHeight="1" thickTop="1">
      <c r="A1531" s="177"/>
      <c r="B1531" s="177"/>
      <c r="C1531" s="177"/>
      <c r="D1531" s="177"/>
      <c r="E1531" s="177"/>
      <c r="F1531" s="177"/>
      <c r="G1531" s="177"/>
      <c r="H1531" s="177"/>
      <c r="I1531" s="177"/>
      <c r="J1531" s="177"/>
    </row>
    <row r="1532" spans="1:10" ht="18" customHeight="1">
      <c r="A1532" s="178" t="s">
        <v>2173</v>
      </c>
      <c r="B1532" s="179" t="s">
        <v>1480</v>
      </c>
      <c r="C1532" s="178" t="s">
        <v>1481</v>
      </c>
      <c r="D1532" s="178" t="s">
        <v>1482</v>
      </c>
      <c r="E1532" s="374" t="s">
        <v>1483</v>
      </c>
      <c r="F1532" s="374"/>
      <c r="G1532" s="180" t="s">
        <v>1484</v>
      </c>
      <c r="H1532" s="179" t="s">
        <v>1485</v>
      </c>
      <c r="I1532" s="179" t="s">
        <v>1486</v>
      </c>
      <c r="J1532" s="179" t="s">
        <v>1487</v>
      </c>
    </row>
    <row r="1533" spans="1:10" ht="39" customHeight="1">
      <c r="A1533" s="181" t="s">
        <v>1488</v>
      </c>
      <c r="B1533" s="182" t="s">
        <v>2174</v>
      </c>
      <c r="C1533" s="181" t="s">
        <v>13</v>
      </c>
      <c r="D1533" s="181" t="s">
        <v>626</v>
      </c>
      <c r="E1533" s="375" t="s">
        <v>1938</v>
      </c>
      <c r="F1533" s="375"/>
      <c r="G1533" s="183" t="s">
        <v>21</v>
      </c>
      <c r="H1533" s="195">
        <v>1</v>
      </c>
      <c r="I1533" s="196">
        <v>21.44</v>
      </c>
      <c r="J1533" s="196">
        <v>21.44</v>
      </c>
    </row>
    <row r="1534" spans="1:10" ht="25.9" customHeight="1">
      <c r="A1534" s="168" t="s">
        <v>1492</v>
      </c>
      <c r="B1534" s="169" t="s">
        <v>2107</v>
      </c>
      <c r="C1534" s="168" t="s">
        <v>13</v>
      </c>
      <c r="D1534" s="168" t="s">
        <v>2108</v>
      </c>
      <c r="E1534" s="371" t="s">
        <v>1498</v>
      </c>
      <c r="F1534" s="371"/>
      <c r="G1534" s="170" t="s">
        <v>1499</v>
      </c>
      <c r="H1534" s="189">
        <v>9.2399999999999996E-2</v>
      </c>
      <c r="I1534" s="190">
        <v>21.66</v>
      </c>
      <c r="J1534" s="190">
        <v>2</v>
      </c>
    </row>
    <row r="1535" spans="1:10" ht="25.9" customHeight="1">
      <c r="A1535" s="168" t="s">
        <v>1492</v>
      </c>
      <c r="B1535" s="169" t="s">
        <v>1939</v>
      </c>
      <c r="C1535" s="168" t="s">
        <v>13</v>
      </c>
      <c r="D1535" s="168" t="s">
        <v>1940</v>
      </c>
      <c r="E1535" s="371" t="s">
        <v>1498</v>
      </c>
      <c r="F1535" s="371"/>
      <c r="G1535" s="170" t="s">
        <v>1499</v>
      </c>
      <c r="H1535" s="189">
        <v>9.2399999999999996E-2</v>
      </c>
      <c r="I1535" s="190">
        <v>26.5</v>
      </c>
      <c r="J1535" s="190">
        <v>2.44</v>
      </c>
    </row>
    <row r="1536" spans="1:10" ht="24" customHeight="1">
      <c r="A1536" s="171" t="s">
        <v>1502</v>
      </c>
      <c r="B1536" s="172" t="s">
        <v>2155</v>
      </c>
      <c r="C1536" s="171" t="s">
        <v>13</v>
      </c>
      <c r="D1536" s="171" t="s">
        <v>2156</v>
      </c>
      <c r="E1536" s="372" t="s">
        <v>1505</v>
      </c>
      <c r="F1536" s="372"/>
      <c r="G1536" s="173" t="s">
        <v>21</v>
      </c>
      <c r="H1536" s="191">
        <v>1.8800000000000001E-2</v>
      </c>
      <c r="I1536" s="192">
        <v>66.94</v>
      </c>
      <c r="J1536" s="192">
        <v>1.25</v>
      </c>
    </row>
    <row r="1537" spans="1:10" ht="25.9" customHeight="1">
      <c r="A1537" s="171" t="s">
        <v>1502</v>
      </c>
      <c r="B1537" s="172" t="s">
        <v>2175</v>
      </c>
      <c r="C1537" s="171" t="s">
        <v>13</v>
      </c>
      <c r="D1537" s="171" t="s">
        <v>2176</v>
      </c>
      <c r="E1537" s="372" t="s">
        <v>1505</v>
      </c>
      <c r="F1537" s="372"/>
      <c r="G1537" s="173" t="s">
        <v>21</v>
      </c>
      <c r="H1537" s="191">
        <v>1</v>
      </c>
      <c r="I1537" s="192">
        <v>13.75</v>
      </c>
      <c r="J1537" s="192">
        <v>13.75</v>
      </c>
    </row>
    <row r="1538" spans="1:10" ht="25.9" customHeight="1">
      <c r="A1538" s="171" t="s">
        <v>1502</v>
      </c>
      <c r="B1538" s="172" t="s">
        <v>2145</v>
      </c>
      <c r="C1538" s="171" t="s">
        <v>13</v>
      </c>
      <c r="D1538" s="171" t="s">
        <v>2146</v>
      </c>
      <c r="E1538" s="372" t="s">
        <v>1505</v>
      </c>
      <c r="F1538" s="372"/>
      <c r="G1538" s="173" t="s">
        <v>21</v>
      </c>
      <c r="H1538" s="191">
        <v>2.5999999999999999E-2</v>
      </c>
      <c r="I1538" s="192">
        <v>75.84</v>
      </c>
      <c r="J1538" s="192">
        <v>1.97</v>
      </c>
    </row>
    <row r="1539" spans="1:10" ht="24" customHeight="1">
      <c r="A1539" s="171" t="s">
        <v>1502</v>
      </c>
      <c r="B1539" s="172" t="s">
        <v>2111</v>
      </c>
      <c r="C1539" s="171" t="s">
        <v>13</v>
      </c>
      <c r="D1539" s="171" t="s">
        <v>2112</v>
      </c>
      <c r="E1539" s="372" t="s">
        <v>1505</v>
      </c>
      <c r="F1539" s="372"/>
      <c r="G1539" s="173" t="s">
        <v>21</v>
      </c>
      <c r="H1539" s="191">
        <v>2.06E-2</v>
      </c>
      <c r="I1539" s="192">
        <v>1.89</v>
      </c>
      <c r="J1539" s="192">
        <v>0.03</v>
      </c>
    </row>
    <row r="1540" spans="1:10" ht="25.5">
      <c r="A1540" s="174"/>
      <c r="B1540" s="174"/>
      <c r="C1540" s="174"/>
      <c r="D1540" s="174"/>
      <c r="E1540" s="174" t="s">
        <v>1512</v>
      </c>
      <c r="F1540" s="175">
        <v>3.11</v>
      </c>
      <c r="G1540" s="174" t="s">
        <v>1513</v>
      </c>
      <c r="H1540" s="175">
        <v>0</v>
      </c>
      <c r="I1540" s="174" t="s">
        <v>1514</v>
      </c>
      <c r="J1540" s="175">
        <v>3.11</v>
      </c>
    </row>
    <row r="1541" spans="1:10">
      <c r="A1541" s="174"/>
      <c r="B1541" s="174"/>
      <c r="C1541" s="174"/>
      <c r="D1541" s="174"/>
      <c r="E1541" s="174" t="s">
        <v>1515</v>
      </c>
      <c r="F1541" s="175">
        <v>5.36</v>
      </c>
      <c r="G1541" s="174"/>
      <c r="H1541" s="373" t="s">
        <v>1516</v>
      </c>
      <c r="I1541" s="373"/>
      <c r="J1541" s="175">
        <v>26.8</v>
      </c>
    </row>
    <row r="1542" spans="1:10" ht="49.9" customHeight="1" thickBot="1">
      <c r="A1542" s="176"/>
      <c r="B1542" s="176"/>
      <c r="C1542" s="176"/>
      <c r="D1542" s="176"/>
      <c r="E1542" s="176"/>
      <c r="F1542" s="176"/>
      <c r="G1542" s="176" t="s">
        <v>1517</v>
      </c>
      <c r="H1542" s="193">
        <v>6</v>
      </c>
      <c r="I1542" s="176" t="s">
        <v>1518</v>
      </c>
      <c r="J1542" s="194">
        <v>160.80000000000001</v>
      </c>
    </row>
    <row r="1543" spans="1:10" ht="1.1499999999999999" customHeight="1" thickTop="1">
      <c r="A1543" s="177"/>
      <c r="B1543" s="177"/>
      <c r="C1543" s="177"/>
      <c r="D1543" s="177"/>
      <c r="E1543" s="177"/>
      <c r="F1543" s="177"/>
      <c r="G1543" s="177"/>
      <c r="H1543" s="177"/>
      <c r="I1543" s="177"/>
      <c r="J1543" s="177"/>
    </row>
    <row r="1544" spans="1:10" ht="18" customHeight="1">
      <c r="A1544" s="178" t="s">
        <v>2177</v>
      </c>
      <c r="B1544" s="179" t="s">
        <v>1480</v>
      </c>
      <c r="C1544" s="178" t="s">
        <v>1481</v>
      </c>
      <c r="D1544" s="178" t="s">
        <v>1482</v>
      </c>
      <c r="E1544" s="374" t="s">
        <v>1483</v>
      </c>
      <c r="F1544" s="374"/>
      <c r="G1544" s="180" t="s">
        <v>1484</v>
      </c>
      <c r="H1544" s="179" t="s">
        <v>1485</v>
      </c>
      <c r="I1544" s="179" t="s">
        <v>1486</v>
      </c>
      <c r="J1544" s="179" t="s">
        <v>1487</v>
      </c>
    </row>
    <row r="1545" spans="1:10" ht="39" customHeight="1">
      <c r="A1545" s="181" t="s">
        <v>1488</v>
      </c>
      <c r="B1545" s="182" t="s">
        <v>2178</v>
      </c>
      <c r="C1545" s="181" t="s">
        <v>13</v>
      </c>
      <c r="D1545" s="181" t="s">
        <v>635</v>
      </c>
      <c r="E1545" s="375" t="s">
        <v>1938</v>
      </c>
      <c r="F1545" s="375"/>
      <c r="G1545" s="183" t="s">
        <v>21</v>
      </c>
      <c r="H1545" s="195">
        <v>1</v>
      </c>
      <c r="I1545" s="196">
        <v>14.83</v>
      </c>
      <c r="J1545" s="196">
        <v>14.83</v>
      </c>
    </row>
    <row r="1546" spans="1:10" ht="25.9" customHeight="1">
      <c r="A1546" s="168" t="s">
        <v>1492</v>
      </c>
      <c r="B1546" s="169" t="s">
        <v>2107</v>
      </c>
      <c r="C1546" s="168" t="s">
        <v>13</v>
      </c>
      <c r="D1546" s="168" t="s">
        <v>2108</v>
      </c>
      <c r="E1546" s="371" t="s">
        <v>1498</v>
      </c>
      <c r="F1546" s="371"/>
      <c r="G1546" s="170" t="s">
        <v>1499</v>
      </c>
      <c r="H1546" s="189">
        <v>0.12180000000000001</v>
      </c>
      <c r="I1546" s="190">
        <v>21.66</v>
      </c>
      <c r="J1546" s="190">
        <v>2.63</v>
      </c>
    </row>
    <row r="1547" spans="1:10" ht="25.9" customHeight="1">
      <c r="A1547" s="168" t="s">
        <v>1492</v>
      </c>
      <c r="B1547" s="169" t="s">
        <v>1939</v>
      </c>
      <c r="C1547" s="168" t="s">
        <v>13</v>
      </c>
      <c r="D1547" s="168" t="s">
        <v>1940</v>
      </c>
      <c r="E1547" s="371" t="s">
        <v>1498</v>
      </c>
      <c r="F1547" s="371"/>
      <c r="G1547" s="170" t="s">
        <v>1499</v>
      </c>
      <c r="H1547" s="189">
        <v>0.12180000000000001</v>
      </c>
      <c r="I1547" s="190">
        <v>26.5</v>
      </c>
      <c r="J1547" s="190">
        <v>3.22</v>
      </c>
    </row>
    <row r="1548" spans="1:10" ht="24" customHeight="1">
      <c r="A1548" s="171" t="s">
        <v>1502</v>
      </c>
      <c r="B1548" s="172" t="s">
        <v>2155</v>
      </c>
      <c r="C1548" s="171" t="s">
        <v>13</v>
      </c>
      <c r="D1548" s="171" t="s">
        <v>2156</v>
      </c>
      <c r="E1548" s="372" t="s">
        <v>1505</v>
      </c>
      <c r="F1548" s="372"/>
      <c r="G1548" s="173" t="s">
        <v>21</v>
      </c>
      <c r="H1548" s="191">
        <v>1.18E-2</v>
      </c>
      <c r="I1548" s="192">
        <v>66.94</v>
      </c>
      <c r="J1548" s="192">
        <v>0.78</v>
      </c>
    </row>
    <row r="1549" spans="1:10" ht="25.9" customHeight="1">
      <c r="A1549" s="171" t="s">
        <v>1502</v>
      </c>
      <c r="B1549" s="172" t="s">
        <v>2145</v>
      </c>
      <c r="C1549" s="171" t="s">
        <v>13</v>
      </c>
      <c r="D1549" s="171" t="s">
        <v>2146</v>
      </c>
      <c r="E1549" s="372" t="s">
        <v>1505</v>
      </c>
      <c r="F1549" s="372"/>
      <c r="G1549" s="173" t="s">
        <v>21</v>
      </c>
      <c r="H1549" s="191">
        <v>1.4999999999999999E-2</v>
      </c>
      <c r="I1549" s="192">
        <v>75.84</v>
      </c>
      <c r="J1549" s="192">
        <v>1.1299999999999999</v>
      </c>
    </row>
    <row r="1550" spans="1:10" ht="25.9" customHeight="1">
      <c r="A1550" s="171" t="s">
        <v>1502</v>
      </c>
      <c r="B1550" s="172" t="s">
        <v>2179</v>
      </c>
      <c r="C1550" s="171" t="s">
        <v>13</v>
      </c>
      <c r="D1550" s="171" t="s">
        <v>2180</v>
      </c>
      <c r="E1550" s="372" t="s">
        <v>1505</v>
      </c>
      <c r="F1550" s="372"/>
      <c r="G1550" s="173" t="s">
        <v>21</v>
      </c>
      <c r="H1550" s="191">
        <v>1</v>
      </c>
      <c r="I1550" s="192">
        <v>7</v>
      </c>
      <c r="J1550" s="192">
        <v>7</v>
      </c>
    </row>
    <row r="1551" spans="1:10" ht="24" customHeight="1">
      <c r="A1551" s="171" t="s">
        <v>1502</v>
      </c>
      <c r="B1551" s="172" t="s">
        <v>2111</v>
      </c>
      <c r="C1551" s="171" t="s">
        <v>13</v>
      </c>
      <c r="D1551" s="171" t="s">
        <v>2112</v>
      </c>
      <c r="E1551" s="372" t="s">
        <v>1505</v>
      </c>
      <c r="F1551" s="372"/>
      <c r="G1551" s="173" t="s">
        <v>21</v>
      </c>
      <c r="H1551" s="191">
        <v>4.0599999999999997E-2</v>
      </c>
      <c r="I1551" s="192">
        <v>1.89</v>
      </c>
      <c r="J1551" s="192">
        <v>7.0000000000000007E-2</v>
      </c>
    </row>
    <row r="1552" spans="1:10" ht="25.5">
      <c r="A1552" s="174"/>
      <c r="B1552" s="174"/>
      <c r="C1552" s="174"/>
      <c r="D1552" s="174"/>
      <c r="E1552" s="174" t="s">
        <v>1512</v>
      </c>
      <c r="F1552" s="175">
        <v>4.09</v>
      </c>
      <c r="G1552" s="174" t="s">
        <v>1513</v>
      </c>
      <c r="H1552" s="175">
        <v>0</v>
      </c>
      <c r="I1552" s="174" t="s">
        <v>1514</v>
      </c>
      <c r="J1552" s="175">
        <v>4.09</v>
      </c>
    </row>
    <row r="1553" spans="1:10">
      <c r="A1553" s="174"/>
      <c r="B1553" s="174"/>
      <c r="C1553" s="174"/>
      <c r="D1553" s="174"/>
      <c r="E1553" s="174" t="s">
        <v>1515</v>
      </c>
      <c r="F1553" s="175">
        <v>3.7</v>
      </c>
      <c r="G1553" s="174"/>
      <c r="H1553" s="373" t="s">
        <v>1516</v>
      </c>
      <c r="I1553" s="373"/>
      <c r="J1553" s="175">
        <v>18.53</v>
      </c>
    </row>
    <row r="1554" spans="1:10" ht="49.9" customHeight="1" thickBot="1">
      <c r="A1554" s="176"/>
      <c r="B1554" s="176"/>
      <c r="C1554" s="176"/>
      <c r="D1554" s="176"/>
      <c r="E1554" s="176"/>
      <c r="F1554" s="176"/>
      <c r="G1554" s="176" t="s">
        <v>1517</v>
      </c>
      <c r="H1554" s="193">
        <v>30</v>
      </c>
      <c r="I1554" s="176" t="s">
        <v>1518</v>
      </c>
      <c r="J1554" s="194">
        <v>555.9</v>
      </c>
    </row>
    <row r="1555" spans="1:10" ht="1.1499999999999999" customHeight="1" thickTop="1">
      <c r="A1555" s="177"/>
      <c r="B1555" s="177"/>
      <c r="C1555" s="177"/>
      <c r="D1555" s="177"/>
      <c r="E1555" s="177"/>
      <c r="F1555" s="177"/>
      <c r="G1555" s="177"/>
      <c r="H1555" s="177"/>
      <c r="I1555" s="177"/>
      <c r="J1555" s="177"/>
    </row>
    <row r="1556" spans="1:10" ht="18" customHeight="1">
      <c r="A1556" s="178" t="s">
        <v>2181</v>
      </c>
      <c r="B1556" s="179" t="s">
        <v>1480</v>
      </c>
      <c r="C1556" s="178" t="s">
        <v>1481</v>
      </c>
      <c r="D1556" s="178" t="s">
        <v>1482</v>
      </c>
      <c r="E1556" s="374" t="s">
        <v>1483</v>
      </c>
      <c r="F1556" s="374"/>
      <c r="G1556" s="180" t="s">
        <v>1484</v>
      </c>
      <c r="H1556" s="179" t="s">
        <v>1485</v>
      </c>
      <c r="I1556" s="179" t="s">
        <v>1486</v>
      </c>
      <c r="J1556" s="179" t="s">
        <v>1487</v>
      </c>
    </row>
    <row r="1557" spans="1:10" ht="39" customHeight="1">
      <c r="A1557" s="181" t="s">
        <v>1488</v>
      </c>
      <c r="B1557" s="182" t="s">
        <v>2182</v>
      </c>
      <c r="C1557" s="181" t="s">
        <v>13</v>
      </c>
      <c r="D1557" s="181" t="s">
        <v>638</v>
      </c>
      <c r="E1557" s="375" t="s">
        <v>1938</v>
      </c>
      <c r="F1557" s="375"/>
      <c r="G1557" s="183" t="s">
        <v>21</v>
      </c>
      <c r="H1557" s="195">
        <v>1</v>
      </c>
      <c r="I1557" s="196">
        <v>20.59</v>
      </c>
      <c r="J1557" s="196">
        <v>20.59</v>
      </c>
    </row>
    <row r="1558" spans="1:10" ht="25.9" customHeight="1">
      <c r="A1558" s="168" t="s">
        <v>1492</v>
      </c>
      <c r="B1558" s="169" t="s">
        <v>2107</v>
      </c>
      <c r="C1558" s="168" t="s">
        <v>13</v>
      </c>
      <c r="D1558" s="168" t="s">
        <v>2108</v>
      </c>
      <c r="E1558" s="371" t="s">
        <v>1498</v>
      </c>
      <c r="F1558" s="371"/>
      <c r="G1558" s="170" t="s">
        <v>1499</v>
      </c>
      <c r="H1558" s="189">
        <v>7.8799999999999995E-2</v>
      </c>
      <c r="I1558" s="190">
        <v>21.66</v>
      </c>
      <c r="J1558" s="190">
        <v>1.7</v>
      </c>
    </row>
    <row r="1559" spans="1:10" ht="25.9" customHeight="1">
      <c r="A1559" s="168" t="s">
        <v>1492</v>
      </c>
      <c r="B1559" s="169" t="s">
        <v>1939</v>
      </c>
      <c r="C1559" s="168" t="s">
        <v>13</v>
      </c>
      <c r="D1559" s="168" t="s">
        <v>1940</v>
      </c>
      <c r="E1559" s="371" t="s">
        <v>1498</v>
      </c>
      <c r="F1559" s="371"/>
      <c r="G1559" s="170" t="s">
        <v>1499</v>
      </c>
      <c r="H1559" s="189">
        <v>7.8799999999999995E-2</v>
      </c>
      <c r="I1559" s="190">
        <v>26.5</v>
      </c>
      <c r="J1559" s="190">
        <v>2.08</v>
      </c>
    </row>
    <row r="1560" spans="1:10" ht="24" customHeight="1">
      <c r="A1560" s="171" t="s">
        <v>1502</v>
      </c>
      <c r="B1560" s="172" t="s">
        <v>2155</v>
      </c>
      <c r="C1560" s="171" t="s">
        <v>13</v>
      </c>
      <c r="D1560" s="171" t="s">
        <v>2156</v>
      </c>
      <c r="E1560" s="372" t="s">
        <v>1505</v>
      </c>
      <c r="F1560" s="372"/>
      <c r="G1560" s="173" t="s">
        <v>21</v>
      </c>
      <c r="H1560" s="191">
        <v>1.5299999999999999E-2</v>
      </c>
      <c r="I1560" s="192">
        <v>66.94</v>
      </c>
      <c r="J1560" s="192">
        <v>1.02</v>
      </c>
    </row>
    <row r="1561" spans="1:10" ht="25.9" customHeight="1">
      <c r="A1561" s="171" t="s">
        <v>1502</v>
      </c>
      <c r="B1561" s="172" t="s">
        <v>2183</v>
      </c>
      <c r="C1561" s="171" t="s">
        <v>13</v>
      </c>
      <c r="D1561" s="171" t="s">
        <v>2184</v>
      </c>
      <c r="E1561" s="372" t="s">
        <v>1505</v>
      </c>
      <c r="F1561" s="372"/>
      <c r="G1561" s="173" t="s">
        <v>21</v>
      </c>
      <c r="H1561" s="191">
        <v>1</v>
      </c>
      <c r="I1561" s="192">
        <v>14.21</v>
      </c>
      <c r="J1561" s="192">
        <v>14.21</v>
      </c>
    </row>
    <row r="1562" spans="1:10" ht="25.9" customHeight="1">
      <c r="A1562" s="171" t="s">
        <v>1502</v>
      </c>
      <c r="B1562" s="172" t="s">
        <v>2145</v>
      </c>
      <c r="C1562" s="171" t="s">
        <v>13</v>
      </c>
      <c r="D1562" s="171" t="s">
        <v>2146</v>
      </c>
      <c r="E1562" s="372" t="s">
        <v>1505</v>
      </c>
      <c r="F1562" s="372"/>
      <c r="G1562" s="173" t="s">
        <v>21</v>
      </c>
      <c r="H1562" s="191">
        <v>2.0500000000000001E-2</v>
      </c>
      <c r="I1562" s="192">
        <v>75.84</v>
      </c>
      <c r="J1562" s="192">
        <v>1.55</v>
      </c>
    </row>
    <row r="1563" spans="1:10" ht="24" customHeight="1">
      <c r="A1563" s="171" t="s">
        <v>1502</v>
      </c>
      <c r="B1563" s="172" t="s">
        <v>2111</v>
      </c>
      <c r="C1563" s="171" t="s">
        <v>13</v>
      </c>
      <c r="D1563" s="171" t="s">
        <v>2112</v>
      </c>
      <c r="E1563" s="372" t="s">
        <v>1505</v>
      </c>
      <c r="F1563" s="372"/>
      <c r="G1563" s="173" t="s">
        <v>21</v>
      </c>
      <c r="H1563" s="191">
        <v>1.77E-2</v>
      </c>
      <c r="I1563" s="192">
        <v>1.89</v>
      </c>
      <c r="J1563" s="192">
        <v>0.03</v>
      </c>
    </row>
    <row r="1564" spans="1:10" ht="25.5">
      <c r="A1564" s="174"/>
      <c r="B1564" s="174"/>
      <c r="C1564" s="174"/>
      <c r="D1564" s="174"/>
      <c r="E1564" s="174" t="s">
        <v>1512</v>
      </c>
      <c r="F1564" s="175">
        <v>2.64</v>
      </c>
      <c r="G1564" s="174" t="s">
        <v>1513</v>
      </c>
      <c r="H1564" s="175">
        <v>0</v>
      </c>
      <c r="I1564" s="174" t="s">
        <v>1514</v>
      </c>
      <c r="J1564" s="175">
        <v>2.64</v>
      </c>
    </row>
    <row r="1565" spans="1:10">
      <c r="A1565" s="174"/>
      <c r="B1565" s="174"/>
      <c r="C1565" s="174"/>
      <c r="D1565" s="174"/>
      <c r="E1565" s="174" t="s">
        <v>1515</v>
      </c>
      <c r="F1565" s="175">
        <v>5.14</v>
      </c>
      <c r="G1565" s="174"/>
      <c r="H1565" s="373" t="s">
        <v>1516</v>
      </c>
      <c r="I1565" s="373"/>
      <c r="J1565" s="175">
        <v>25.73</v>
      </c>
    </row>
    <row r="1566" spans="1:10" ht="49.9" customHeight="1" thickBot="1">
      <c r="A1566" s="176"/>
      <c r="B1566" s="176"/>
      <c r="C1566" s="176"/>
      <c r="D1566" s="176"/>
      <c r="E1566" s="176"/>
      <c r="F1566" s="176"/>
      <c r="G1566" s="176" t="s">
        <v>1517</v>
      </c>
      <c r="H1566" s="193">
        <v>1</v>
      </c>
      <c r="I1566" s="176" t="s">
        <v>1518</v>
      </c>
      <c r="J1566" s="194">
        <v>25.73</v>
      </c>
    </row>
    <row r="1567" spans="1:10" ht="1.1499999999999999" customHeight="1" thickTop="1">
      <c r="A1567" s="177"/>
      <c r="B1567" s="177"/>
      <c r="C1567" s="177"/>
      <c r="D1567" s="177"/>
      <c r="E1567" s="177"/>
      <c r="F1567" s="177"/>
      <c r="G1567" s="177"/>
      <c r="H1567" s="177"/>
      <c r="I1567" s="177"/>
      <c r="J1567" s="177"/>
    </row>
    <row r="1568" spans="1:10" ht="18" customHeight="1">
      <c r="A1568" s="178" t="s">
        <v>2185</v>
      </c>
      <c r="B1568" s="179" t="s">
        <v>1480</v>
      </c>
      <c r="C1568" s="178" t="s">
        <v>1481</v>
      </c>
      <c r="D1568" s="178" t="s">
        <v>1482</v>
      </c>
      <c r="E1568" s="374" t="s">
        <v>1483</v>
      </c>
      <c r="F1568" s="374"/>
      <c r="G1568" s="180" t="s">
        <v>1484</v>
      </c>
      <c r="H1568" s="179" t="s">
        <v>1485</v>
      </c>
      <c r="I1568" s="179" t="s">
        <v>1486</v>
      </c>
      <c r="J1568" s="179" t="s">
        <v>1487</v>
      </c>
    </row>
    <row r="1569" spans="1:10" ht="39" customHeight="1">
      <c r="A1569" s="181" t="s">
        <v>1488</v>
      </c>
      <c r="B1569" s="182" t="s">
        <v>2186</v>
      </c>
      <c r="C1569" s="181" t="s">
        <v>13</v>
      </c>
      <c r="D1569" s="181" t="s">
        <v>641</v>
      </c>
      <c r="E1569" s="375" t="s">
        <v>1938</v>
      </c>
      <c r="F1569" s="375"/>
      <c r="G1569" s="183" t="s">
        <v>21</v>
      </c>
      <c r="H1569" s="195">
        <v>1</v>
      </c>
      <c r="I1569" s="196">
        <v>30.38</v>
      </c>
      <c r="J1569" s="196">
        <v>30.38</v>
      </c>
    </row>
    <row r="1570" spans="1:10" ht="25.9" customHeight="1">
      <c r="A1570" s="168" t="s">
        <v>1492</v>
      </c>
      <c r="B1570" s="169" t="s">
        <v>2107</v>
      </c>
      <c r="C1570" s="168" t="s">
        <v>13</v>
      </c>
      <c r="D1570" s="168" t="s">
        <v>2108</v>
      </c>
      <c r="E1570" s="371" t="s">
        <v>1498</v>
      </c>
      <c r="F1570" s="371"/>
      <c r="G1570" s="170" t="s">
        <v>1499</v>
      </c>
      <c r="H1570" s="189">
        <v>0.10349999999999999</v>
      </c>
      <c r="I1570" s="190">
        <v>21.66</v>
      </c>
      <c r="J1570" s="190">
        <v>2.2400000000000002</v>
      </c>
    </row>
    <row r="1571" spans="1:10" ht="25.9" customHeight="1">
      <c r="A1571" s="168" t="s">
        <v>1492</v>
      </c>
      <c r="B1571" s="169" t="s">
        <v>1939</v>
      </c>
      <c r="C1571" s="168" t="s">
        <v>13</v>
      </c>
      <c r="D1571" s="168" t="s">
        <v>1940</v>
      </c>
      <c r="E1571" s="371" t="s">
        <v>1498</v>
      </c>
      <c r="F1571" s="371"/>
      <c r="G1571" s="170" t="s">
        <v>1499</v>
      </c>
      <c r="H1571" s="189">
        <v>0.10349999999999999</v>
      </c>
      <c r="I1571" s="190">
        <v>26.5</v>
      </c>
      <c r="J1571" s="190">
        <v>2.74</v>
      </c>
    </row>
    <row r="1572" spans="1:10" ht="24" customHeight="1">
      <c r="A1572" s="171" t="s">
        <v>1502</v>
      </c>
      <c r="B1572" s="172" t="s">
        <v>2155</v>
      </c>
      <c r="C1572" s="171" t="s">
        <v>13</v>
      </c>
      <c r="D1572" s="171" t="s">
        <v>2156</v>
      </c>
      <c r="E1572" s="372" t="s">
        <v>1505</v>
      </c>
      <c r="F1572" s="372"/>
      <c r="G1572" s="173" t="s">
        <v>21</v>
      </c>
      <c r="H1572" s="191">
        <v>2.12E-2</v>
      </c>
      <c r="I1572" s="192">
        <v>66.94</v>
      </c>
      <c r="J1572" s="192">
        <v>1.41</v>
      </c>
    </row>
    <row r="1573" spans="1:10" ht="25.9" customHeight="1">
      <c r="A1573" s="171" t="s">
        <v>1502</v>
      </c>
      <c r="B1573" s="172" t="s">
        <v>2187</v>
      </c>
      <c r="C1573" s="171" t="s">
        <v>13</v>
      </c>
      <c r="D1573" s="171" t="s">
        <v>2188</v>
      </c>
      <c r="E1573" s="372" t="s">
        <v>1505</v>
      </c>
      <c r="F1573" s="372"/>
      <c r="G1573" s="173" t="s">
        <v>21</v>
      </c>
      <c r="H1573" s="191">
        <v>1</v>
      </c>
      <c r="I1573" s="192">
        <v>21.22</v>
      </c>
      <c r="J1573" s="192">
        <v>21.22</v>
      </c>
    </row>
    <row r="1574" spans="1:10" ht="25.9" customHeight="1">
      <c r="A1574" s="171" t="s">
        <v>1502</v>
      </c>
      <c r="B1574" s="172" t="s">
        <v>2145</v>
      </c>
      <c r="C1574" s="171" t="s">
        <v>13</v>
      </c>
      <c r="D1574" s="171" t="s">
        <v>2146</v>
      </c>
      <c r="E1574" s="372" t="s">
        <v>1505</v>
      </c>
      <c r="F1574" s="372"/>
      <c r="G1574" s="173" t="s">
        <v>21</v>
      </c>
      <c r="H1574" s="191">
        <v>3.5999999999999997E-2</v>
      </c>
      <c r="I1574" s="192">
        <v>75.84</v>
      </c>
      <c r="J1574" s="192">
        <v>2.73</v>
      </c>
    </row>
    <row r="1575" spans="1:10" ht="24" customHeight="1">
      <c r="A1575" s="171" t="s">
        <v>1502</v>
      </c>
      <c r="B1575" s="172" t="s">
        <v>2111</v>
      </c>
      <c r="C1575" s="171" t="s">
        <v>13</v>
      </c>
      <c r="D1575" s="171" t="s">
        <v>2112</v>
      </c>
      <c r="E1575" s="372" t="s">
        <v>1505</v>
      </c>
      <c r="F1575" s="372"/>
      <c r="G1575" s="173" t="s">
        <v>21</v>
      </c>
      <c r="H1575" s="191">
        <v>2.3300000000000001E-2</v>
      </c>
      <c r="I1575" s="192">
        <v>1.89</v>
      </c>
      <c r="J1575" s="192">
        <v>0.04</v>
      </c>
    </row>
    <row r="1576" spans="1:10" ht="25.5">
      <c r="A1576" s="174"/>
      <c r="B1576" s="174"/>
      <c r="C1576" s="174"/>
      <c r="D1576" s="174"/>
      <c r="E1576" s="174" t="s">
        <v>1512</v>
      </c>
      <c r="F1576" s="175">
        <v>3.48</v>
      </c>
      <c r="G1576" s="174" t="s">
        <v>1513</v>
      </c>
      <c r="H1576" s="175">
        <v>0</v>
      </c>
      <c r="I1576" s="174" t="s">
        <v>1514</v>
      </c>
      <c r="J1576" s="175">
        <v>3.48</v>
      </c>
    </row>
    <row r="1577" spans="1:10">
      <c r="A1577" s="174"/>
      <c r="B1577" s="174"/>
      <c r="C1577" s="174"/>
      <c r="D1577" s="174"/>
      <c r="E1577" s="174" t="s">
        <v>1515</v>
      </c>
      <c r="F1577" s="175">
        <v>7.59</v>
      </c>
      <c r="G1577" s="174"/>
      <c r="H1577" s="373" t="s">
        <v>1516</v>
      </c>
      <c r="I1577" s="373"/>
      <c r="J1577" s="175">
        <v>37.97</v>
      </c>
    </row>
    <row r="1578" spans="1:10" ht="49.9" customHeight="1" thickBot="1">
      <c r="A1578" s="176"/>
      <c r="B1578" s="176"/>
      <c r="C1578" s="176"/>
      <c r="D1578" s="176"/>
      <c r="E1578" s="176"/>
      <c r="F1578" s="176"/>
      <c r="G1578" s="176" t="s">
        <v>1517</v>
      </c>
      <c r="H1578" s="193">
        <v>5</v>
      </c>
      <c r="I1578" s="176" t="s">
        <v>1518</v>
      </c>
      <c r="J1578" s="194">
        <v>189.85</v>
      </c>
    </row>
    <row r="1579" spans="1:10" ht="1.1499999999999999" customHeight="1" thickTop="1">
      <c r="A1579" s="177"/>
      <c r="B1579" s="177"/>
      <c r="C1579" s="177"/>
      <c r="D1579" s="177"/>
      <c r="E1579" s="177"/>
      <c r="F1579" s="177"/>
      <c r="G1579" s="177"/>
      <c r="H1579" s="177"/>
      <c r="I1579" s="177"/>
      <c r="J1579" s="177"/>
    </row>
    <row r="1580" spans="1:10" ht="18" customHeight="1">
      <c r="A1580" s="178" t="s">
        <v>2189</v>
      </c>
      <c r="B1580" s="179" t="s">
        <v>1480</v>
      </c>
      <c r="C1580" s="178" t="s">
        <v>1481</v>
      </c>
      <c r="D1580" s="178" t="s">
        <v>1482</v>
      </c>
      <c r="E1580" s="374" t="s">
        <v>1483</v>
      </c>
      <c r="F1580" s="374"/>
      <c r="G1580" s="180" t="s">
        <v>1484</v>
      </c>
      <c r="H1580" s="179" t="s">
        <v>1485</v>
      </c>
      <c r="I1580" s="179" t="s">
        <v>1486</v>
      </c>
      <c r="J1580" s="179" t="s">
        <v>1487</v>
      </c>
    </row>
    <row r="1581" spans="1:10" ht="39" customHeight="1">
      <c r="A1581" s="181" t="s">
        <v>1488</v>
      </c>
      <c r="B1581" s="182" t="s">
        <v>2190</v>
      </c>
      <c r="C1581" s="181" t="s">
        <v>13</v>
      </c>
      <c r="D1581" s="181" t="s">
        <v>644</v>
      </c>
      <c r="E1581" s="375" t="s">
        <v>1938</v>
      </c>
      <c r="F1581" s="375"/>
      <c r="G1581" s="183" t="s">
        <v>21</v>
      </c>
      <c r="H1581" s="195">
        <v>1</v>
      </c>
      <c r="I1581" s="196">
        <v>6.17</v>
      </c>
      <c r="J1581" s="196">
        <v>6.17</v>
      </c>
    </row>
    <row r="1582" spans="1:10" ht="25.9" customHeight="1">
      <c r="A1582" s="168" t="s">
        <v>1492</v>
      </c>
      <c r="B1582" s="169" t="s">
        <v>2107</v>
      </c>
      <c r="C1582" s="168" t="s">
        <v>13</v>
      </c>
      <c r="D1582" s="168" t="s">
        <v>2108</v>
      </c>
      <c r="E1582" s="371" t="s">
        <v>1498</v>
      </c>
      <c r="F1582" s="371"/>
      <c r="G1582" s="170" t="s">
        <v>1499</v>
      </c>
      <c r="H1582" s="189">
        <v>7.0599999999999996E-2</v>
      </c>
      <c r="I1582" s="190">
        <v>21.66</v>
      </c>
      <c r="J1582" s="190">
        <v>1.52</v>
      </c>
    </row>
    <row r="1583" spans="1:10" ht="25.9" customHeight="1">
      <c r="A1583" s="168" t="s">
        <v>1492</v>
      </c>
      <c r="B1583" s="169" t="s">
        <v>1939</v>
      </c>
      <c r="C1583" s="168" t="s">
        <v>13</v>
      </c>
      <c r="D1583" s="168" t="s">
        <v>1940</v>
      </c>
      <c r="E1583" s="371" t="s">
        <v>1498</v>
      </c>
      <c r="F1583" s="371"/>
      <c r="G1583" s="170" t="s">
        <v>1499</v>
      </c>
      <c r="H1583" s="189">
        <v>7.0599999999999996E-2</v>
      </c>
      <c r="I1583" s="190">
        <v>26.5</v>
      </c>
      <c r="J1583" s="190">
        <v>1.87</v>
      </c>
    </row>
    <row r="1584" spans="1:10" ht="24" customHeight="1">
      <c r="A1584" s="171" t="s">
        <v>1502</v>
      </c>
      <c r="B1584" s="172" t="s">
        <v>2155</v>
      </c>
      <c r="C1584" s="171" t="s">
        <v>13</v>
      </c>
      <c r="D1584" s="171" t="s">
        <v>2156</v>
      </c>
      <c r="E1584" s="372" t="s">
        <v>1505</v>
      </c>
      <c r="F1584" s="372"/>
      <c r="G1584" s="173" t="s">
        <v>21</v>
      </c>
      <c r="H1584" s="191">
        <v>7.1000000000000004E-3</v>
      </c>
      <c r="I1584" s="192">
        <v>66.94</v>
      </c>
      <c r="J1584" s="192">
        <v>0.47</v>
      </c>
    </row>
    <row r="1585" spans="1:10" ht="25.9" customHeight="1">
      <c r="A1585" s="171" t="s">
        <v>1502</v>
      </c>
      <c r="B1585" s="172" t="s">
        <v>2191</v>
      </c>
      <c r="C1585" s="171" t="s">
        <v>13</v>
      </c>
      <c r="D1585" s="171" t="s">
        <v>2192</v>
      </c>
      <c r="E1585" s="372" t="s">
        <v>1505</v>
      </c>
      <c r="F1585" s="372"/>
      <c r="G1585" s="173" t="s">
        <v>21</v>
      </c>
      <c r="H1585" s="191">
        <v>1</v>
      </c>
      <c r="I1585" s="192">
        <v>1.69</v>
      </c>
      <c r="J1585" s="192">
        <v>1.69</v>
      </c>
    </row>
    <row r="1586" spans="1:10" ht="25.9" customHeight="1">
      <c r="A1586" s="171" t="s">
        <v>1502</v>
      </c>
      <c r="B1586" s="172" t="s">
        <v>2145</v>
      </c>
      <c r="C1586" s="171" t="s">
        <v>13</v>
      </c>
      <c r="D1586" s="171" t="s">
        <v>2146</v>
      </c>
      <c r="E1586" s="372" t="s">
        <v>1505</v>
      </c>
      <c r="F1586" s="372"/>
      <c r="G1586" s="173" t="s">
        <v>21</v>
      </c>
      <c r="H1586" s="191">
        <v>8.0000000000000002E-3</v>
      </c>
      <c r="I1586" s="192">
        <v>75.84</v>
      </c>
      <c r="J1586" s="192">
        <v>0.6</v>
      </c>
    </row>
    <row r="1587" spans="1:10" ht="24" customHeight="1">
      <c r="A1587" s="171" t="s">
        <v>1502</v>
      </c>
      <c r="B1587" s="172" t="s">
        <v>2111</v>
      </c>
      <c r="C1587" s="171" t="s">
        <v>13</v>
      </c>
      <c r="D1587" s="171" t="s">
        <v>2112</v>
      </c>
      <c r="E1587" s="372" t="s">
        <v>1505</v>
      </c>
      <c r="F1587" s="372"/>
      <c r="G1587" s="173" t="s">
        <v>21</v>
      </c>
      <c r="H1587" s="191">
        <v>1.0800000000000001E-2</v>
      </c>
      <c r="I1587" s="192">
        <v>1.89</v>
      </c>
      <c r="J1587" s="192">
        <v>0.02</v>
      </c>
    </row>
    <row r="1588" spans="1:10" ht="25.5">
      <c r="A1588" s="174"/>
      <c r="B1588" s="174"/>
      <c r="C1588" s="174"/>
      <c r="D1588" s="174"/>
      <c r="E1588" s="174" t="s">
        <v>1512</v>
      </c>
      <c r="F1588" s="175">
        <v>2.37</v>
      </c>
      <c r="G1588" s="174" t="s">
        <v>1513</v>
      </c>
      <c r="H1588" s="175">
        <v>0</v>
      </c>
      <c r="I1588" s="174" t="s">
        <v>1514</v>
      </c>
      <c r="J1588" s="175">
        <v>2.37</v>
      </c>
    </row>
    <row r="1589" spans="1:10">
      <c r="A1589" s="174"/>
      <c r="B1589" s="174"/>
      <c r="C1589" s="174"/>
      <c r="D1589" s="174"/>
      <c r="E1589" s="174" t="s">
        <v>1515</v>
      </c>
      <c r="F1589" s="175">
        <v>1.54</v>
      </c>
      <c r="G1589" s="174"/>
      <c r="H1589" s="373" t="s">
        <v>1516</v>
      </c>
      <c r="I1589" s="373"/>
      <c r="J1589" s="175">
        <v>7.71</v>
      </c>
    </row>
    <row r="1590" spans="1:10" ht="49.9" customHeight="1" thickBot="1">
      <c r="A1590" s="176"/>
      <c r="B1590" s="176"/>
      <c r="C1590" s="176"/>
      <c r="D1590" s="176"/>
      <c r="E1590" s="176"/>
      <c r="F1590" s="176"/>
      <c r="G1590" s="176" t="s">
        <v>1517</v>
      </c>
      <c r="H1590" s="193">
        <v>3</v>
      </c>
      <c r="I1590" s="176" t="s">
        <v>1518</v>
      </c>
      <c r="J1590" s="194">
        <v>23.13</v>
      </c>
    </row>
    <row r="1591" spans="1:10" ht="1.1499999999999999" customHeight="1" thickTop="1">
      <c r="A1591" s="177"/>
      <c r="B1591" s="177"/>
      <c r="C1591" s="177"/>
      <c r="D1591" s="177"/>
      <c r="E1591" s="177"/>
      <c r="F1591" s="177"/>
      <c r="G1591" s="177"/>
      <c r="H1591" s="177"/>
      <c r="I1591" s="177"/>
      <c r="J1591" s="177"/>
    </row>
    <row r="1592" spans="1:10" ht="18" customHeight="1">
      <c r="A1592" s="178" t="s">
        <v>2193</v>
      </c>
      <c r="B1592" s="179" t="s">
        <v>1480</v>
      </c>
      <c r="C1592" s="178" t="s">
        <v>1481</v>
      </c>
      <c r="D1592" s="178" t="s">
        <v>1482</v>
      </c>
      <c r="E1592" s="374" t="s">
        <v>1483</v>
      </c>
      <c r="F1592" s="374"/>
      <c r="G1592" s="180" t="s">
        <v>1484</v>
      </c>
      <c r="H1592" s="179" t="s">
        <v>1485</v>
      </c>
      <c r="I1592" s="179" t="s">
        <v>1486</v>
      </c>
      <c r="J1592" s="179" t="s">
        <v>1487</v>
      </c>
    </row>
    <row r="1593" spans="1:10" ht="39" customHeight="1">
      <c r="A1593" s="181" t="s">
        <v>1488</v>
      </c>
      <c r="B1593" s="182" t="s">
        <v>2194</v>
      </c>
      <c r="C1593" s="181" t="s">
        <v>13</v>
      </c>
      <c r="D1593" s="181" t="s">
        <v>647</v>
      </c>
      <c r="E1593" s="375" t="s">
        <v>1938</v>
      </c>
      <c r="F1593" s="375"/>
      <c r="G1593" s="183" t="s">
        <v>21</v>
      </c>
      <c r="H1593" s="195">
        <v>1</v>
      </c>
      <c r="I1593" s="196">
        <v>17.32</v>
      </c>
      <c r="J1593" s="196">
        <v>17.32</v>
      </c>
    </row>
    <row r="1594" spans="1:10" ht="25.9" customHeight="1">
      <c r="A1594" s="168" t="s">
        <v>1492</v>
      </c>
      <c r="B1594" s="169" t="s">
        <v>2107</v>
      </c>
      <c r="C1594" s="168" t="s">
        <v>13</v>
      </c>
      <c r="D1594" s="168" t="s">
        <v>2108</v>
      </c>
      <c r="E1594" s="371" t="s">
        <v>1498</v>
      </c>
      <c r="F1594" s="371"/>
      <c r="G1594" s="170" t="s">
        <v>1499</v>
      </c>
      <c r="H1594" s="189">
        <v>0.12709999999999999</v>
      </c>
      <c r="I1594" s="190">
        <v>21.66</v>
      </c>
      <c r="J1594" s="190">
        <v>2.75</v>
      </c>
    </row>
    <row r="1595" spans="1:10" ht="25.9" customHeight="1">
      <c r="A1595" s="168" t="s">
        <v>1492</v>
      </c>
      <c r="B1595" s="169" t="s">
        <v>1939</v>
      </c>
      <c r="C1595" s="168" t="s">
        <v>13</v>
      </c>
      <c r="D1595" s="168" t="s">
        <v>1940</v>
      </c>
      <c r="E1595" s="371" t="s">
        <v>1498</v>
      </c>
      <c r="F1595" s="371"/>
      <c r="G1595" s="170" t="s">
        <v>1499</v>
      </c>
      <c r="H1595" s="189">
        <v>0.12709999999999999</v>
      </c>
      <c r="I1595" s="190">
        <v>26.5</v>
      </c>
      <c r="J1595" s="190">
        <v>3.36</v>
      </c>
    </row>
    <row r="1596" spans="1:10" ht="24" customHeight="1">
      <c r="A1596" s="171" t="s">
        <v>1502</v>
      </c>
      <c r="B1596" s="172" t="s">
        <v>2155</v>
      </c>
      <c r="C1596" s="171" t="s">
        <v>13</v>
      </c>
      <c r="D1596" s="171" t="s">
        <v>2156</v>
      </c>
      <c r="E1596" s="372" t="s">
        <v>1505</v>
      </c>
      <c r="F1596" s="372"/>
      <c r="G1596" s="173" t="s">
        <v>21</v>
      </c>
      <c r="H1596" s="191">
        <v>1.6500000000000001E-2</v>
      </c>
      <c r="I1596" s="192">
        <v>66.94</v>
      </c>
      <c r="J1596" s="192">
        <v>1.1000000000000001</v>
      </c>
    </row>
    <row r="1597" spans="1:10" ht="25.9" customHeight="1">
      <c r="A1597" s="171" t="s">
        <v>1502</v>
      </c>
      <c r="B1597" s="172" t="s">
        <v>2195</v>
      </c>
      <c r="C1597" s="171" t="s">
        <v>13</v>
      </c>
      <c r="D1597" s="171" t="s">
        <v>2196</v>
      </c>
      <c r="E1597" s="372" t="s">
        <v>1505</v>
      </c>
      <c r="F1597" s="372"/>
      <c r="G1597" s="173" t="s">
        <v>21</v>
      </c>
      <c r="H1597" s="191">
        <v>1</v>
      </c>
      <c r="I1597" s="192">
        <v>8.42</v>
      </c>
      <c r="J1597" s="192">
        <v>8.42</v>
      </c>
    </row>
    <row r="1598" spans="1:10" ht="25.9" customHeight="1">
      <c r="A1598" s="171" t="s">
        <v>1502</v>
      </c>
      <c r="B1598" s="172" t="s">
        <v>2145</v>
      </c>
      <c r="C1598" s="171" t="s">
        <v>13</v>
      </c>
      <c r="D1598" s="171" t="s">
        <v>2146</v>
      </c>
      <c r="E1598" s="372" t="s">
        <v>1505</v>
      </c>
      <c r="F1598" s="372"/>
      <c r="G1598" s="173" t="s">
        <v>21</v>
      </c>
      <c r="H1598" s="191">
        <v>2.1999999999999999E-2</v>
      </c>
      <c r="I1598" s="192">
        <v>75.84</v>
      </c>
      <c r="J1598" s="192">
        <v>1.66</v>
      </c>
    </row>
    <row r="1599" spans="1:10" ht="24" customHeight="1">
      <c r="A1599" s="171" t="s">
        <v>1502</v>
      </c>
      <c r="B1599" s="172" t="s">
        <v>2111</v>
      </c>
      <c r="C1599" s="171" t="s">
        <v>13</v>
      </c>
      <c r="D1599" s="171" t="s">
        <v>2112</v>
      </c>
      <c r="E1599" s="372" t="s">
        <v>1505</v>
      </c>
      <c r="F1599" s="372"/>
      <c r="G1599" s="173" t="s">
        <v>21</v>
      </c>
      <c r="H1599" s="191">
        <v>1.9E-2</v>
      </c>
      <c r="I1599" s="192">
        <v>1.89</v>
      </c>
      <c r="J1599" s="192">
        <v>0.03</v>
      </c>
    </row>
    <row r="1600" spans="1:10" ht="25.5">
      <c r="A1600" s="174"/>
      <c r="B1600" s="174"/>
      <c r="C1600" s="174"/>
      <c r="D1600" s="174"/>
      <c r="E1600" s="174" t="s">
        <v>1512</v>
      </c>
      <c r="F1600" s="175">
        <v>4.28</v>
      </c>
      <c r="G1600" s="174" t="s">
        <v>1513</v>
      </c>
      <c r="H1600" s="175">
        <v>0</v>
      </c>
      <c r="I1600" s="174" t="s">
        <v>1514</v>
      </c>
      <c r="J1600" s="175">
        <v>4.28</v>
      </c>
    </row>
    <row r="1601" spans="1:10">
      <c r="A1601" s="174"/>
      <c r="B1601" s="174"/>
      <c r="C1601" s="174"/>
      <c r="D1601" s="174"/>
      <c r="E1601" s="174" t="s">
        <v>1515</v>
      </c>
      <c r="F1601" s="175">
        <v>4.33</v>
      </c>
      <c r="G1601" s="174"/>
      <c r="H1601" s="373" t="s">
        <v>1516</v>
      </c>
      <c r="I1601" s="373"/>
      <c r="J1601" s="175">
        <v>21.65</v>
      </c>
    </row>
    <row r="1602" spans="1:10" ht="49.9" customHeight="1" thickBot="1">
      <c r="A1602" s="176"/>
      <c r="B1602" s="176"/>
      <c r="C1602" s="176"/>
      <c r="D1602" s="176"/>
      <c r="E1602" s="176"/>
      <c r="F1602" s="176"/>
      <c r="G1602" s="176" t="s">
        <v>1517</v>
      </c>
      <c r="H1602" s="193">
        <v>2</v>
      </c>
      <c r="I1602" s="176" t="s">
        <v>1518</v>
      </c>
      <c r="J1602" s="194">
        <v>43.3</v>
      </c>
    </row>
    <row r="1603" spans="1:10" ht="1.1499999999999999" customHeight="1" thickTop="1">
      <c r="A1603" s="177"/>
      <c r="B1603" s="177"/>
      <c r="C1603" s="177"/>
      <c r="D1603" s="177"/>
      <c r="E1603" s="177"/>
      <c r="F1603" s="177"/>
      <c r="G1603" s="177"/>
      <c r="H1603" s="177"/>
      <c r="I1603" s="177"/>
      <c r="J1603" s="177"/>
    </row>
    <row r="1604" spans="1:10" ht="18" customHeight="1">
      <c r="A1604" s="178" t="s">
        <v>2197</v>
      </c>
      <c r="B1604" s="179" t="s">
        <v>1480</v>
      </c>
      <c r="C1604" s="178" t="s">
        <v>1481</v>
      </c>
      <c r="D1604" s="178" t="s">
        <v>1482</v>
      </c>
      <c r="E1604" s="374" t="s">
        <v>1483</v>
      </c>
      <c r="F1604" s="374"/>
      <c r="G1604" s="180" t="s">
        <v>1484</v>
      </c>
      <c r="H1604" s="179" t="s">
        <v>1485</v>
      </c>
      <c r="I1604" s="179" t="s">
        <v>1486</v>
      </c>
      <c r="J1604" s="179" t="s">
        <v>1487</v>
      </c>
    </row>
    <row r="1605" spans="1:10" ht="39" customHeight="1">
      <c r="A1605" s="181" t="s">
        <v>1488</v>
      </c>
      <c r="B1605" s="182" t="s">
        <v>2198</v>
      </c>
      <c r="C1605" s="181" t="s">
        <v>13</v>
      </c>
      <c r="D1605" s="181" t="s">
        <v>650</v>
      </c>
      <c r="E1605" s="375" t="s">
        <v>1938</v>
      </c>
      <c r="F1605" s="375"/>
      <c r="G1605" s="183" t="s">
        <v>21</v>
      </c>
      <c r="H1605" s="195">
        <v>1</v>
      </c>
      <c r="I1605" s="196">
        <v>87.79</v>
      </c>
      <c r="J1605" s="196">
        <v>87.79</v>
      </c>
    </row>
    <row r="1606" spans="1:10" ht="25.9" customHeight="1">
      <c r="A1606" s="168" t="s">
        <v>1492</v>
      </c>
      <c r="B1606" s="169" t="s">
        <v>2107</v>
      </c>
      <c r="C1606" s="168" t="s">
        <v>13</v>
      </c>
      <c r="D1606" s="168" t="s">
        <v>2108</v>
      </c>
      <c r="E1606" s="371" t="s">
        <v>1498</v>
      </c>
      <c r="F1606" s="371"/>
      <c r="G1606" s="170" t="s">
        <v>1499</v>
      </c>
      <c r="H1606" s="189">
        <v>0.1847</v>
      </c>
      <c r="I1606" s="190">
        <v>21.66</v>
      </c>
      <c r="J1606" s="190">
        <v>4</v>
      </c>
    </row>
    <row r="1607" spans="1:10" ht="25.9" customHeight="1">
      <c r="A1607" s="168" t="s">
        <v>1492</v>
      </c>
      <c r="B1607" s="169" t="s">
        <v>1939</v>
      </c>
      <c r="C1607" s="168" t="s">
        <v>13</v>
      </c>
      <c r="D1607" s="168" t="s">
        <v>1940</v>
      </c>
      <c r="E1607" s="371" t="s">
        <v>1498</v>
      </c>
      <c r="F1607" s="371"/>
      <c r="G1607" s="170" t="s">
        <v>1499</v>
      </c>
      <c r="H1607" s="189">
        <v>0.1847</v>
      </c>
      <c r="I1607" s="190">
        <v>26.5</v>
      </c>
      <c r="J1607" s="190">
        <v>4.8899999999999997</v>
      </c>
    </row>
    <row r="1608" spans="1:10" ht="24" customHeight="1">
      <c r="A1608" s="171" t="s">
        <v>1502</v>
      </c>
      <c r="B1608" s="172" t="s">
        <v>2155</v>
      </c>
      <c r="C1608" s="171" t="s">
        <v>13</v>
      </c>
      <c r="D1608" s="171" t="s">
        <v>2156</v>
      </c>
      <c r="E1608" s="372" t="s">
        <v>1505</v>
      </c>
      <c r="F1608" s="372"/>
      <c r="G1608" s="173" t="s">
        <v>21</v>
      </c>
      <c r="H1608" s="191">
        <v>2.5899999999999999E-2</v>
      </c>
      <c r="I1608" s="192">
        <v>66.94</v>
      </c>
      <c r="J1608" s="192">
        <v>1.73</v>
      </c>
    </row>
    <row r="1609" spans="1:10" ht="25.9" customHeight="1">
      <c r="A1609" s="171" t="s">
        <v>1502</v>
      </c>
      <c r="B1609" s="172" t="s">
        <v>2199</v>
      </c>
      <c r="C1609" s="171" t="s">
        <v>13</v>
      </c>
      <c r="D1609" s="171" t="s">
        <v>2200</v>
      </c>
      <c r="E1609" s="372" t="s">
        <v>1505</v>
      </c>
      <c r="F1609" s="372"/>
      <c r="G1609" s="173" t="s">
        <v>21</v>
      </c>
      <c r="H1609" s="191">
        <v>1</v>
      </c>
      <c r="I1609" s="192">
        <v>73.33</v>
      </c>
      <c r="J1609" s="192">
        <v>73.33</v>
      </c>
    </row>
    <row r="1610" spans="1:10" ht="25.9" customHeight="1">
      <c r="A1610" s="171" t="s">
        <v>1502</v>
      </c>
      <c r="B1610" s="172" t="s">
        <v>2145</v>
      </c>
      <c r="C1610" s="171" t="s">
        <v>13</v>
      </c>
      <c r="D1610" s="171" t="s">
        <v>2146</v>
      </c>
      <c r="E1610" s="372" t="s">
        <v>1505</v>
      </c>
      <c r="F1610" s="372"/>
      <c r="G1610" s="173" t="s">
        <v>21</v>
      </c>
      <c r="H1610" s="191">
        <v>0.05</v>
      </c>
      <c r="I1610" s="192">
        <v>75.84</v>
      </c>
      <c r="J1610" s="192">
        <v>3.79</v>
      </c>
    </row>
    <row r="1611" spans="1:10" ht="24" customHeight="1">
      <c r="A1611" s="171" t="s">
        <v>1502</v>
      </c>
      <c r="B1611" s="172" t="s">
        <v>2111</v>
      </c>
      <c r="C1611" s="171" t="s">
        <v>13</v>
      </c>
      <c r="D1611" s="171" t="s">
        <v>2112</v>
      </c>
      <c r="E1611" s="372" t="s">
        <v>1505</v>
      </c>
      <c r="F1611" s="372"/>
      <c r="G1611" s="173" t="s">
        <v>21</v>
      </c>
      <c r="H1611" s="191">
        <v>2.75E-2</v>
      </c>
      <c r="I1611" s="192">
        <v>1.89</v>
      </c>
      <c r="J1611" s="192">
        <v>0.05</v>
      </c>
    </row>
    <row r="1612" spans="1:10" ht="25.5">
      <c r="A1612" s="174"/>
      <c r="B1612" s="174"/>
      <c r="C1612" s="174"/>
      <c r="D1612" s="174"/>
      <c r="E1612" s="174" t="s">
        <v>1512</v>
      </c>
      <c r="F1612" s="175">
        <v>6.22</v>
      </c>
      <c r="G1612" s="174" t="s">
        <v>1513</v>
      </c>
      <c r="H1612" s="175">
        <v>0</v>
      </c>
      <c r="I1612" s="174" t="s">
        <v>1514</v>
      </c>
      <c r="J1612" s="175">
        <v>6.22</v>
      </c>
    </row>
    <row r="1613" spans="1:10">
      <c r="A1613" s="174"/>
      <c r="B1613" s="174"/>
      <c r="C1613" s="174"/>
      <c r="D1613" s="174"/>
      <c r="E1613" s="174" t="s">
        <v>1515</v>
      </c>
      <c r="F1613" s="175">
        <v>21.94</v>
      </c>
      <c r="G1613" s="174"/>
      <c r="H1613" s="373" t="s">
        <v>1516</v>
      </c>
      <c r="I1613" s="373"/>
      <c r="J1613" s="175">
        <v>109.73</v>
      </c>
    </row>
    <row r="1614" spans="1:10" ht="49.9" customHeight="1" thickBot="1">
      <c r="A1614" s="176"/>
      <c r="B1614" s="176"/>
      <c r="C1614" s="176"/>
      <c r="D1614" s="176"/>
      <c r="E1614" s="176"/>
      <c r="F1614" s="176"/>
      <c r="G1614" s="176" t="s">
        <v>1517</v>
      </c>
      <c r="H1614" s="193">
        <v>8</v>
      </c>
      <c r="I1614" s="176" t="s">
        <v>1518</v>
      </c>
      <c r="J1614" s="194">
        <v>877.84</v>
      </c>
    </row>
    <row r="1615" spans="1:10" ht="1.1499999999999999" customHeight="1" thickTop="1">
      <c r="A1615" s="177"/>
      <c r="B1615" s="177"/>
      <c r="C1615" s="177"/>
      <c r="D1615" s="177"/>
      <c r="E1615" s="177"/>
      <c r="F1615" s="177"/>
      <c r="G1615" s="177"/>
      <c r="H1615" s="177"/>
      <c r="I1615" s="177"/>
      <c r="J1615" s="177"/>
    </row>
    <row r="1616" spans="1:10" ht="18" customHeight="1">
      <c r="A1616" s="178" t="s">
        <v>2201</v>
      </c>
      <c r="B1616" s="179" t="s">
        <v>1480</v>
      </c>
      <c r="C1616" s="178" t="s">
        <v>1481</v>
      </c>
      <c r="D1616" s="178" t="s">
        <v>1482</v>
      </c>
      <c r="E1616" s="374" t="s">
        <v>1483</v>
      </c>
      <c r="F1616" s="374"/>
      <c r="G1616" s="180" t="s">
        <v>1484</v>
      </c>
      <c r="H1616" s="179" t="s">
        <v>1485</v>
      </c>
      <c r="I1616" s="179" t="s">
        <v>1486</v>
      </c>
      <c r="J1616" s="179" t="s">
        <v>1487</v>
      </c>
    </row>
    <row r="1617" spans="1:10" ht="39" customHeight="1">
      <c r="A1617" s="181" t="s">
        <v>1488</v>
      </c>
      <c r="B1617" s="182" t="s">
        <v>2202</v>
      </c>
      <c r="C1617" s="181" t="s">
        <v>13</v>
      </c>
      <c r="D1617" s="181" t="s">
        <v>653</v>
      </c>
      <c r="E1617" s="375" t="s">
        <v>1938</v>
      </c>
      <c r="F1617" s="375"/>
      <c r="G1617" s="183" t="s">
        <v>21</v>
      </c>
      <c r="H1617" s="195">
        <v>1</v>
      </c>
      <c r="I1617" s="196">
        <v>107.43</v>
      </c>
      <c r="J1617" s="196">
        <v>107.43</v>
      </c>
    </row>
    <row r="1618" spans="1:10" ht="25.9" customHeight="1">
      <c r="A1618" s="168" t="s">
        <v>1492</v>
      </c>
      <c r="B1618" s="169" t="s">
        <v>2107</v>
      </c>
      <c r="C1618" s="168" t="s">
        <v>13</v>
      </c>
      <c r="D1618" s="168" t="s">
        <v>2108</v>
      </c>
      <c r="E1618" s="371" t="s">
        <v>1498</v>
      </c>
      <c r="F1618" s="371"/>
      <c r="G1618" s="170" t="s">
        <v>1499</v>
      </c>
      <c r="H1618" s="189">
        <v>0.20710000000000001</v>
      </c>
      <c r="I1618" s="190">
        <v>21.66</v>
      </c>
      <c r="J1618" s="190">
        <v>4.4800000000000004</v>
      </c>
    </row>
    <row r="1619" spans="1:10" ht="25.9" customHeight="1">
      <c r="A1619" s="168" t="s">
        <v>1492</v>
      </c>
      <c r="B1619" s="169" t="s">
        <v>1939</v>
      </c>
      <c r="C1619" s="168" t="s">
        <v>13</v>
      </c>
      <c r="D1619" s="168" t="s">
        <v>1940</v>
      </c>
      <c r="E1619" s="371" t="s">
        <v>1498</v>
      </c>
      <c r="F1619" s="371"/>
      <c r="G1619" s="170" t="s">
        <v>1499</v>
      </c>
      <c r="H1619" s="189">
        <v>0.20710000000000001</v>
      </c>
      <c r="I1619" s="190">
        <v>26.5</v>
      </c>
      <c r="J1619" s="190">
        <v>5.48</v>
      </c>
    </row>
    <row r="1620" spans="1:10" ht="24" customHeight="1">
      <c r="A1620" s="171" t="s">
        <v>1502</v>
      </c>
      <c r="B1620" s="172" t="s">
        <v>2155</v>
      </c>
      <c r="C1620" s="171" t="s">
        <v>13</v>
      </c>
      <c r="D1620" s="171" t="s">
        <v>2156</v>
      </c>
      <c r="E1620" s="372" t="s">
        <v>1505</v>
      </c>
      <c r="F1620" s="372"/>
      <c r="G1620" s="173" t="s">
        <v>21</v>
      </c>
      <c r="H1620" s="191">
        <v>3.5299999999999998E-2</v>
      </c>
      <c r="I1620" s="192">
        <v>66.94</v>
      </c>
      <c r="J1620" s="192">
        <v>2.36</v>
      </c>
    </row>
    <row r="1621" spans="1:10" ht="25.9" customHeight="1">
      <c r="A1621" s="171" t="s">
        <v>1502</v>
      </c>
      <c r="B1621" s="172" t="s">
        <v>2203</v>
      </c>
      <c r="C1621" s="171" t="s">
        <v>13</v>
      </c>
      <c r="D1621" s="171" t="s">
        <v>2204</v>
      </c>
      <c r="E1621" s="372" t="s">
        <v>1505</v>
      </c>
      <c r="F1621" s="372"/>
      <c r="G1621" s="173" t="s">
        <v>21</v>
      </c>
      <c r="H1621" s="191">
        <v>1</v>
      </c>
      <c r="I1621" s="192">
        <v>90.51</v>
      </c>
      <c r="J1621" s="192">
        <v>90.51</v>
      </c>
    </row>
    <row r="1622" spans="1:10" ht="25.9" customHeight="1">
      <c r="A1622" s="171" t="s">
        <v>1502</v>
      </c>
      <c r="B1622" s="172" t="s">
        <v>2145</v>
      </c>
      <c r="C1622" s="171" t="s">
        <v>13</v>
      </c>
      <c r="D1622" s="171" t="s">
        <v>2146</v>
      </c>
      <c r="E1622" s="372" t="s">
        <v>1505</v>
      </c>
      <c r="F1622" s="372"/>
      <c r="G1622" s="173" t="s">
        <v>21</v>
      </c>
      <c r="H1622" s="191">
        <v>0.06</v>
      </c>
      <c r="I1622" s="192">
        <v>75.84</v>
      </c>
      <c r="J1622" s="192">
        <v>4.55</v>
      </c>
    </row>
    <row r="1623" spans="1:10" ht="24" customHeight="1">
      <c r="A1623" s="171" t="s">
        <v>1502</v>
      </c>
      <c r="B1623" s="172" t="s">
        <v>2111</v>
      </c>
      <c r="C1623" s="171" t="s">
        <v>13</v>
      </c>
      <c r="D1623" s="171" t="s">
        <v>2112</v>
      </c>
      <c r="E1623" s="372" t="s">
        <v>1505</v>
      </c>
      <c r="F1623" s="372"/>
      <c r="G1623" s="173" t="s">
        <v>21</v>
      </c>
      <c r="H1623" s="191">
        <v>3.0700000000000002E-2</v>
      </c>
      <c r="I1623" s="192">
        <v>1.89</v>
      </c>
      <c r="J1623" s="192">
        <v>0.05</v>
      </c>
    </row>
    <row r="1624" spans="1:10" ht="25.5">
      <c r="A1624" s="174"/>
      <c r="B1624" s="174"/>
      <c r="C1624" s="174"/>
      <c r="D1624" s="174"/>
      <c r="E1624" s="174" t="s">
        <v>1512</v>
      </c>
      <c r="F1624" s="175">
        <v>6.98</v>
      </c>
      <c r="G1624" s="174" t="s">
        <v>1513</v>
      </c>
      <c r="H1624" s="175">
        <v>0</v>
      </c>
      <c r="I1624" s="174" t="s">
        <v>1514</v>
      </c>
      <c r="J1624" s="175">
        <v>6.98</v>
      </c>
    </row>
    <row r="1625" spans="1:10">
      <c r="A1625" s="174"/>
      <c r="B1625" s="174"/>
      <c r="C1625" s="174"/>
      <c r="D1625" s="174"/>
      <c r="E1625" s="174" t="s">
        <v>1515</v>
      </c>
      <c r="F1625" s="175">
        <v>26.85</v>
      </c>
      <c r="G1625" s="174"/>
      <c r="H1625" s="373" t="s">
        <v>1516</v>
      </c>
      <c r="I1625" s="373"/>
      <c r="J1625" s="175">
        <v>134.28</v>
      </c>
    </row>
    <row r="1626" spans="1:10" ht="49.9" customHeight="1" thickBot="1">
      <c r="A1626" s="176"/>
      <c r="B1626" s="176"/>
      <c r="C1626" s="176"/>
      <c r="D1626" s="176"/>
      <c r="E1626" s="176"/>
      <c r="F1626" s="176"/>
      <c r="G1626" s="176" t="s">
        <v>1517</v>
      </c>
      <c r="H1626" s="193">
        <v>2</v>
      </c>
      <c r="I1626" s="176" t="s">
        <v>1518</v>
      </c>
      <c r="J1626" s="194">
        <v>268.56</v>
      </c>
    </row>
    <row r="1627" spans="1:10" ht="1.1499999999999999" customHeight="1" thickTop="1">
      <c r="A1627" s="177"/>
      <c r="B1627" s="177"/>
      <c r="C1627" s="177"/>
      <c r="D1627" s="177"/>
      <c r="E1627" s="177"/>
      <c r="F1627" s="177"/>
      <c r="G1627" s="177"/>
      <c r="H1627" s="177"/>
      <c r="I1627" s="177"/>
      <c r="J1627" s="177"/>
    </row>
    <row r="1628" spans="1:10" ht="18" customHeight="1">
      <c r="A1628" s="178" t="s">
        <v>2205</v>
      </c>
      <c r="B1628" s="179" t="s">
        <v>1480</v>
      </c>
      <c r="C1628" s="178" t="s">
        <v>1481</v>
      </c>
      <c r="D1628" s="178" t="s">
        <v>1482</v>
      </c>
      <c r="E1628" s="374" t="s">
        <v>1483</v>
      </c>
      <c r="F1628" s="374"/>
      <c r="G1628" s="180" t="s">
        <v>1484</v>
      </c>
      <c r="H1628" s="179" t="s">
        <v>1485</v>
      </c>
      <c r="I1628" s="179" t="s">
        <v>1486</v>
      </c>
      <c r="J1628" s="179" t="s">
        <v>1487</v>
      </c>
    </row>
    <row r="1629" spans="1:10" ht="39" customHeight="1">
      <c r="A1629" s="181" t="s">
        <v>1488</v>
      </c>
      <c r="B1629" s="182" t="s">
        <v>2206</v>
      </c>
      <c r="C1629" s="181" t="s">
        <v>13</v>
      </c>
      <c r="D1629" s="181" t="s">
        <v>656</v>
      </c>
      <c r="E1629" s="375" t="s">
        <v>1938</v>
      </c>
      <c r="F1629" s="375"/>
      <c r="G1629" s="183" t="s">
        <v>21</v>
      </c>
      <c r="H1629" s="195">
        <v>1</v>
      </c>
      <c r="I1629" s="196">
        <v>7.78</v>
      </c>
      <c r="J1629" s="196">
        <v>7.78</v>
      </c>
    </row>
    <row r="1630" spans="1:10" ht="25.9" customHeight="1">
      <c r="A1630" s="168" t="s">
        <v>1492</v>
      </c>
      <c r="B1630" s="169" t="s">
        <v>2107</v>
      </c>
      <c r="C1630" s="168" t="s">
        <v>13</v>
      </c>
      <c r="D1630" s="168" t="s">
        <v>2108</v>
      </c>
      <c r="E1630" s="371" t="s">
        <v>1498</v>
      </c>
      <c r="F1630" s="371"/>
      <c r="G1630" s="170" t="s">
        <v>1499</v>
      </c>
      <c r="H1630" s="189">
        <v>0.13109999999999999</v>
      </c>
      <c r="I1630" s="190">
        <v>21.66</v>
      </c>
      <c r="J1630" s="190">
        <v>2.83</v>
      </c>
    </row>
    <row r="1631" spans="1:10" ht="25.9" customHeight="1">
      <c r="A1631" s="168" t="s">
        <v>1492</v>
      </c>
      <c r="B1631" s="169" t="s">
        <v>1939</v>
      </c>
      <c r="C1631" s="168" t="s">
        <v>13</v>
      </c>
      <c r="D1631" s="168" t="s">
        <v>1940</v>
      </c>
      <c r="E1631" s="371" t="s">
        <v>1498</v>
      </c>
      <c r="F1631" s="371"/>
      <c r="G1631" s="170" t="s">
        <v>1499</v>
      </c>
      <c r="H1631" s="189">
        <v>0.13109999999999999</v>
      </c>
      <c r="I1631" s="190">
        <v>26.5</v>
      </c>
      <c r="J1631" s="190">
        <v>3.47</v>
      </c>
    </row>
    <row r="1632" spans="1:10" ht="24" customHeight="1">
      <c r="A1632" s="171" t="s">
        <v>1502</v>
      </c>
      <c r="B1632" s="172" t="s">
        <v>2155</v>
      </c>
      <c r="C1632" s="171" t="s">
        <v>13</v>
      </c>
      <c r="D1632" s="171" t="s">
        <v>2156</v>
      </c>
      <c r="E1632" s="372" t="s">
        <v>1505</v>
      </c>
      <c r="F1632" s="372"/>
      <c r="G1632" s="173" t="s">
        <v>21</v>
      </c>
      <c r="H1632" s="191">
        <v>4.7000000000000002E-3</v>
      </c>
      <c r="I1632" s="192">
        <v>66.94</v>
      </c>
      <c r="J1632" s="192">
        <v>0.31</v>
      </c>
    </row>
    <row r="1633" spans="1:10" ht="25.9" customHeight="1">
      <c r="A1633" s="171" t="s">
        <v>1502</v>
      </c>
      <c r="B1633" s="172" t="s">
        <v>2207</v>
      </c>
      <c r="C1633" s="171" t="s">
        <v>13</v>
      </c>
      <c r="D1633" s="171" t="s">
        <v>2208</v>
      </c>
      <c r="E1633" s="372" t="s">
        <v>1505</v>
      </c>
      <c r="F1633" s="372"/>
      <c r="G1633" s="173" t="s">
        <v>21</v>
      </c>
      <c r="H1633" s="191">
        <v>1</v>
      </c>
      <c r="I1633" s="192">
        <v>0.67</v>
      </c>
      <c r="J1633" s="192">
        <v>0.67</v>
      </c>
    </row>
    <row r="1634" spans="1:10" ht="25.9" customHeight="1">
      <c r="A1634" s="171" t="s">
        <v>1502</v>
      </c>
      <c r="B1634" s="172" t="s">
        <v>2145</v>
      </c>
      <c r="C1634" s="171" t="s">
        <v>13</v>
      </c>
      <c r="D1634" s="171" t="s">
        <v>2146</v>
      </c>
      <c r="E1634" s="372" t="s">
        <v>1505</v>
      </c>
      <c r="F1634" s="372"/>
      <c r="G1634" s="173" t="s">
        <v>21</v>
      </c>
      <c r="H1634" s="191">
        <v>6.0000000000000001E-3</v>
      </c>
      <c r="I1634" s="192">
        <v>75.84</v>
      </c>
      <c r="J1634" s="192">
        <v>0.45</v>
      </c>
    </row>
    <row r="1635" spans="1:10" ht="24" customHeight="1">
      <c r="A1635" s="171" t="s">
        <v>1502</v>
      </c>
      <c r="B1635" s="172" t="s">
        <v>2111</v>
      </c>
      <c r="C1635" s="171" t="s">
        <v>13</v>
      </c>
      <c r="D1635" s="171" t="s">
        <v>2112</v>
      </c>
      <c r="E1635" s="372" t="s">
        <v>1505</v>
      </c>
      <c r="F1635" s="372"/>
      <c r="G1635" s="173" t="s">
        <v>21</v>
      </c>
      <c r="H1635" s="191">
        <v>2.9100000000000001E-2</v>
      </c>
      <c r="I1635" s="192">
        <v>1.89</v>
      </c>
      <c r="J1635" s="192">
        <v>0.05</v>
      </c>
    </row>
    <row r="1636" spans="1:10" ht="25.5">
      <c r="A1636" s="174"/>
      <c r="B1636" s="174"/>
      <c r="C1636" s="174"/>
      <c r="D1636" s="174"/>
      <c r="E1636" s="174" t="s">
        <v>1512</v>
      </c>
      <c r="F1636" s="175">
        <v>4.41</v>
      </c>
      <c r="G1636" s="174" t="s">
        <v>1513</v>
      </c>
      <c r="H1636" s="175">
        <v>0</v>
      </c>
      <c r="I1636" s="174" t="s">
        <v>1514</v>
      </c>
      <c r="J1636" s="175">
        <v>4.41</v>
      </c>
    </row>
    <row r="1637" spans="1:10">
      <c r="A1637" s="174"/>
      <c r="B1637" s="174"/>
      <c r="C1637" s="174"/>
      <c r="D1637" s="174"/>
      <c r="E1637" s="174" t="s">
        <v>1515</v>
      </c>
      <c r="F1637" s="175">
        <v>1.94</v>
      </c>
      <c r="G1637" s="174"/>
      <c r="H1637" s="373" t="s">
        <v>1516</v>
      </c>
      <c r="I1637" s="373"/>
      <c r="J1637" s="175">
        <v>9.7200000000000006</v>
      </c>
    </row>
    <row r="1638" spans="1:10" ht="49.9" customHeight="1" thickBot="1">
      <c r="A1638" s="176"/>
      <c r="B1638" s="176"/>
      <c r="C1638" s="176"/>
      <c r="D1638" s="176"/>
      <c r="E1638" s="176"/>
      <c r="F1638" s="176"/>
      <c r="G1638" s="176" t="s">
        <v>1517</v>
      </c>
      <c r="H1638" s="193">
        <v>4</v>
      </c>
      <c r="I1638" s="176" t="s">
        <v>1518</v>
      </c>
      <c r="J1638" s="194">
        <v>38.880000000000003</v>
      </c>
    </row>
    <row r="1639" spans="1:10" ht="1.1499999999999999" customHeight="1" thickTop="1">
      <c r="A1639" s="177"/>
      <c r="B1639" s="177"/>
      <c r="C1639" s="177"/>
      <c r="D1639" s="177"/>
      <c r="E1639" s="177"/>
      <c r="F1639" s="177"/>
      <c r="G1639" s="177"/>
      <c r="H1639" s="177"/>
      <c r="I1639" s="177"/>
      <c r="J1639" s="177"/>
    </row>
    <row r="1640" spans="1:10" ht="18" customHeight="1">
      <c r="A1640" s="178" t="s">
        <v>2209</v>
      </c>
      <c r="B1640" s="179" t="s">
        <v>1480</v>
      </c>
      <c r="C1640" s="178" t="s">
        <v>1481</v>
      </c>
      <c r="D1640" s="178" t="s">
        <v>1482</v>
      </c>
      <c r="E1640" s="374" t="s">
        <v>1483</v>
      </c>
      <c r="F1640" s="374"/>
      <c r="G1640" s="180" t="s">
        <v>1484</v>
      </c>
      <c r="H1640" s="179" t="s">
        <v>1485</v>
      </c>
      <c r="I1640" s="179" t="s">
        <v>1486</v>
      </c>
      <c r="J1640" s="179" t="s">
        <v>1487</v>
      </c>
    </row>
    <row r="1641" spans="1:10" ht="39" customHeight="1">
      <c r="A1641" s="181" t="s">
        <v>1488</v>
      </c>
      <c r="B1641" s="182" t="s">
        <v>2206</v>
      </c>
      <c r="C1641" s="181" t="s">
        <v>13</v>
      </c>
      <c r="D1641" s="181" t="s">
        <v>656</v>
      </c>
      <c r="E1641" s="375" t="s">
        <v>1938</v>
      </c>
      <c r="F1641" s="375"/>
      <c r="G1641" s="183" t="s">
        <v>21</v>
      </c>
      <c r="H1641" s="195">
        <v>1</v>
      </c>
      <c r="I1641" s="196">
        <v>7.78</v>
      </c>
      <c r="J1641" s="196">
        <v>7.78</v>
      </c>
    </row>
    <row r="1642" spans="1:10" ht="25.9" customHeight="1">
      <c r="A1642" s="168" t="s">
        <v>1492</v>
      </c>
      <c r="B1642" s="169" t="s">
        <v>2107</v>
      </c>
      <c r="C1642" s="168" t="s">
        <v>13</v>
      </c>
      <c r="D1642" s="168" t="s">
        <v>2108</v>
      </c>
      <c r="E1642" s="371" t="s">
        <v>1498</v>
      </c>
      <c r="F1642" s="371"/>
      <c r="G1642" s="170" t="s">
        <v>1499</v>
      </c>
      <c r="H1642" s="189">
        <v>0.13109999999999999</v>
      </c>
      <c r="I1642" s="190">
        <v>21.66</v>
      </c>
      <c r="J1642" s="190">
        <v>2.83</v>
      </c>
    </row>
    <row r="1643" spans="1:10" ht="25.9" customHeight="1">
      <c r="A1643" s="168" t="s">
        <v>1492</v>
      </c>
      <c r="B1643" s="169" t="s">
        <v>1939</v>
      </c>
      <c r="C1643" s="168" t="s">
        <v>13</v>
      </c>
      <c r="D1643" s="168" t="s">
        <v>1940</v>
      </c>
      <c r="E1643" s="371" t="s">
        <v>1498</v>
      </c>
      <c r="F1643" s="371"/>
      <c r="G1643" s="170" t="s">
        <v>1499</v>
      </c>
      <c r="H1643" s="189">
        <v>0.13109999999999999</v>
      </c>
      <c r="I1643" s="190">
        <v>26.5</v>
      </c>
      <c r="J1643" s="190">
        <v>3.47</v>
      </c>
    </row>
    <row r="1644" spans="1:10" ht="24" customHeight="1">
      <c r="A1644" s="171" t="s">
        <v>1502</v>
      </c>
      <c r="B1644" s="172" t="s">
        <v>2155</v>
      </c>
      <c r="C1644" s="171" t="s">
        <v>13</v>
      </c>
      <c r="D1644" s="171" t="s">
        <v>2156</v>
      </c>
      <c r="E1644" s="372" t="s">
        <v>1505</v>
      </c>
      <c r="F1644" s="372"/>
      <c r="G1644" s="173" t="s">
        <v>21</v>
      </c>
      <c r="H1644" s="191">
        <v>4.7000000000000002E-3</v>
      </c>
      <c r="I1644" s="192">
        <v>66.94</v>
      </c>
      <c r="J1644" s="192">
        <v>0.31</v>
      </c>
    </row>
    <row r="1645" spans="1:10" ht="25.9" customHeight="1">
      <c r="A1645" s="171" t="s">
        <v>1502</v>
      </c>
      <c r="B1645" s="172" t="s">
        <v>2207</v>
      </c>
      <c r="C1645" s="171" t="s">
        <v>13</v>
      </c>
      <c r="D1645" s="171" t="s">
        <v>2208</v>
      </c>
      <c r="E1645" s="372" t="s">
        <v>1505</v>
      </c>
      <c r="F1645" s="372"/>
      <c r="G1645" s="173" t="s">
        <v>21</v>
      </c>
      <c r="H1645" s="191">
        <v>1</v>
      </c>
      <c r="I1645" s="192">
        <v>0.67</v>
      </c>
      <c r="J1645" s="192">
        <v>0.67</v>
      </c>
    </row>
    <row r="1646" spans="1:10" ht="25.9" customHeight="1">
      <c r="A1646" s="171" t="s">
        <v>1502</v>
      </c>
      <c r="B1646" s="172" t="s">
        <v>2145</v>
      </c>
      <c r="C1646" s="171" t="s">
        <v>13</v>
      </c>
      <c r="D1646" s="171" t="s">
        <v>2146</v>
      </c>
      <c r="E1646" s="372" t="s">
        <v>1505</v>
      </c>
      <c r="F1646" s="372"/>
      <c r="G1646" s="173" t="s">
        <v>21</v>
      </c>
      <c r="H1646" s="191">
        <v>6.0000000000000001E-3</v>
      </c>
      <c r="I1646" s="192">
        <v>75.84</v>
      </c>
      <c r="J1646" s="192">
        <v>0.45</v>
      </c>
    </row>
    <row r="1647" spans="1:10" ht="24" customHeight="1">
      <c r="A1647" s="171" t="s">
        <v>1502</v>
      </c>
      <c r="B1647" s="172" t="s">
        <v>2111</v>
      </c>
      <c r="C1647" s="171" t="s">
        <v>13</v>
      </c>
      <c r="D1647" s="171" t="s">
        <v>2112</v>
      </c>
      <c r="E1647" s="372" t="s">
        <v>1505</v>
      </c>
      <c r="F1647" s="372"/>
      <c r="G1647" s="173" t="s">
        <v>21</v>
      </c>
      <c r="H1647" s="191">
        <v>2.9100000000000001E-2</v>
      </c>
      <c r="I1647" s="192">
        <v>1.89</v>
      </c>
      <c r="J1647" s="192">
        <v>0.05</v>
      </c>
    </row>
    <row r="1648" spans="1:10" ht="25.5">
      <c r="A1648" s="174"/>
      <c r="B1648" s="174"/>
      <c r="C1648" s="174"/>
      <c r="D1648" s="174"/>
      <c r="E1648" s="174" t="s">
        <v>1512</v>
      </c>
      <c r="F1648" s="175">
        <v>4.41</v>
      </c>
      <c r="G1648" s="174" t="s">
        <v>1513</v>
      </c>
      <c r="H1648" s="175">
        <v>0</v>
      </c>
      <c r="I1648" s="174" t="s">
        <v>1514</v>
      </c>
      <c r="J1648" s="175">
        <v>4.41</v>
      </c>
    </row>
    <row r="1649" spans="1:10">
      <c r="A1649" s="174"/>
      <c r="B1649" s="174"/>
      <c r="C1649" s="174"/>
      <c r="D1649" s="174"/>
      <c r="E1649" s="174" t="s">
        <v>1515</v>
      </c>
      <c r="F1649" s="175">
        <v>1.94</v>
      </c>
      <c r="G1649" s="174"/>
      <c r="H1649" s="373" t="s">
        <v>1516</v>
      </c>
      <c r="I1649" s="373"/>
      <c r="J1649" s="175">
        <v>9.7200000000000006</v>
      </c>
    </row>
    <row r="1650" spans="1:10" ht="49.9" customHeight="1" thickBot="1">
      <c r="A1650" s="176"/>
      <c r="B1650" s="176"/>
      <c r="C1650" s="176"/>
      <c r="D1650" s="176"/>
      <c r="E1650" s="176"/>
      <c r="F1650" s="176"/>
      <c r="G1650" s="176" t="s">
        <v>1517</v>
      </c>
      <c r="H1650" s="193">
        <v>4</v>
      </c>
      <c r="I1650" s="176" t="s">
        <v>1518</v>
      </c>
      <c r="J1650" s="194">
        <v>38.880000000000003</v>
      </c>
    </row>
    <row r="1651" spans="1:10" ht="1.1499999999999999" customHeight="1" thickTop="1">
      <c r="A1651" s="177"/>
      <c r="B1651" s="177"/>
      <c r="C1651" s="177"/>
      <c r="D1651" s="177"/>
      <c r="E1651" s="177"/>
      <c r="F1651" s="177"/>
      <c r="G1651" s="177"/>
      <c r="H1651" s="177"/>
      <c r="I1651" s="177"/>
      <c r="J1651" s="177"/>
    </row>
    <row r="1652" spans="1:10" ht="18" customHeight="1">
      <c r="A1652" s="178" t="s">
        <v>2210</v>
      </c>
      <c r="B1652" s="179" t="s">
        <v>1480</v>
      </c>
      <c r="C1652" s="178" t="s">
        <v>1481</v>
      </c>
      <c r="D1652" s="178" t="s">
        <v>1482</v>
      </c>
      <c r="E1652" s="374" t="s">
        <v>1483</v>
      </c>
      <c r="F1652" s="374"/>
      <c r="G1652" s="180" t="s">
        <v>1484</v>
      </c>
      <c r="H1652" s="179" t="s">
        <v>1485</v>
      </c>
      <c r="I1652" s="179" t="s">
        <v>1486</v>
      </c>
      <c r="J1652" s="179" t="s">
        <v>1487</v>
      </c>
    </row>
    <row r="1653" spans="1:10" ht="39" customHeight="1">
      <c r="A1653" s="181" t="s">
        <v>1488</v>
      </c>
      <c r="B1653" s="182" t="s">
        <v>2211</v>
      </c>
      <c r="C1653" s="181" t="s">
        <v>13</v>
      </c>
      <c r="D1653" s="181" t="s">
        <v>660</v>
      </c>
      <c r="E1653" s="375" t="s">
        <v>1938</v>
      </c>
      <c r="F1653" s="375"/>
      <c r="G1653" s="183" t="s">
        <v>21</v>
      </c>
      <c r="H1653" s="195">
        <v>1</v>
      </c>
      <c r="I1653" s="196">
        <v>14.51</v>
      </c>
      <c r="J1653" s="196">
        <v>14.51</v>
      </c>
    </row>
    <row r="1654" spans="1:10" ht="25.9" customHeight="1">
      <c r="A1654" s="168" t="s">
        <v>1492</v>
      </c>
      <c r="B1654" s="169" t="s">
        <v>2107</v>
      </c>
      <c r="C1654" s="168" t="s">
        <v>13</v>
      </c>
      <c r="D1654" s="168" t="s">
        <v>2108</v>
      </c>
      <c r="E1654" s="371" t="s">
        <v>1498</v>
      </c>
      <c r="F1654" s="371"/>
      <c r="G1654" s="170" t="s">
        <v>1499</v>
      </c>
      <c r="H1654" s="189">
        <v>0.12709999999999999</v>
      </c>
      <c r="I1654" s="190">
        <v>21.66</v>
      </c>
      <c r="J1654" s="190">
        <v>2.75</v>
      </c>
    </row>
    <row r="1655" spans="1:10" ht="25.9" customHeight="1">
      <c r="A1655" s="168" t="s">
        <v>1492</v>
      </c>
      <c r="B1655" s="169" t="s">
        <v>1939</v>
      </c>
      <c r="C1655" s="168" t="s">
        <v>13</v>
      </c>
      <c r="D1655" s="168" t="s">
        <v>1940</v>
      </c>
      <c r="E1655" s="371" t="s">
        <v>1498</v>
      </c>
      <c r="F1655" s="371"/>
      <c r="G1655" s="170" t="s">
        <v>1499</v>
      </c>
      <c r="H1655" s="189">
        <v>0.12709999999999999</v>
      </c>
      <c r="I1655" s="190">
        <v>26.5</v>
      </c>
      <c r="J1655" s="190">
        <v>3.36</v>
      </c>
    </row>
    <row r="1656" spans="1:10" ht="24" customHeight="1">
      <c r="A1656" s="171" t="s">
        <v>1502</v>
      </c>
      <c r="B1656" s="172" t="s">
        <v>2155</v>
      </c>
      <c r="C1656" s="171" t="s">
        <v>13</v>
      </c>
      <c r="D1656" s="171" t="s">
        <v>2156</v>
      </c>
      <c r="E1656" s="372" t="s">
        <v>1505</v>
      </c>
      <c r="F1656" s="372"/>
      <c r="G1656" s="173" t="s">
        <v>21</v>
      </c>
      <c r="H1656" s="191">
        <v>1.6500000000000001E-2</v>
      </c>
      <c r="I1656" s="192">
        <v>66.94</v>
      </c>
      <c r="J1656" s="192">
        <v>1.1000000000000001</v>
      </c>
    </row>
    <row r="1657" spans="1:10" ht="25.9" customHeight="1">
      <c r="A1657" s="171" t="s">
        <v>1502</v>
      </c>
      <c r="B1657" s="172" t="s">
        <v>2212</v>
      </c>
      <c r="C1657" s="171" t="s">
        <v>13</v>
      </c>
      <c r="D1657" s="171" t="s">
        <v>2213</v>
      </c>
      <c r="E1657" s="372" t="s">
        <v>1505</v>
      </c>
      <c r="F1657" s="372"/>
      <c r="G1657" s="173" t="s">
        <v>21</v>
      </c>
      <c r="H1657" s="191">
        <v>1</v>
      </c>
      <c r="I1657" s="192">
        <v>5.61</v>
      </c>
      <c r="J1657" s="192">
        <v>5.61</v>
      </c>
    </row>
    <row r="1658" spans="1:10" ht="25.9" customHeight="1">
      <c r="A1658" s="171" t="s">
        <v>1502</v>
      </c>
      <c r="B1658" s="172" t="s">
        <v>2145</v>
      </c>
      <c r="C1658" s="171" t="s">
        <v>13</v>
      </c>
      <c r="D1658" s="171" t="s">
        <v>2146</v>
      </c>
      <c r="E1658" s="372" t="s">
        <v>1505</v>
      </c>
      <c r="F1658" s="372"/>
      <c r="G1658" s="173" t="s">
        <v>21</v>
      </c>
      <c r="H1658" s="191">
        <v>2.1999999999999999E-2</v>
      </c>
      <c r="I1658" s="192">
        <v>75.84</v>
      </c>
      <c r="J1658" s="192">
        <v>1.66</v>
      </c>
    </row>
    <row r="1659" spans="1:10" ht="24" customHeight="1">
      <c r="A1659" s="171" t="s">
        <v>1502</v>
      </c>
      <c r="B1659" s="172" t="s">
        <v>2111</v>
      </c>
      <c r="C1659" s="171" t="s">
        <v>13</v>
      </c>
      <c r="D1659" s="171" t="s">
        <v>2112</v>
      </c>
      <c r="E1659" s="372" t="s">
        <v>1505</v>
      </c>
      <c r="F1659" s="372"/>
      <c r="G1659" s="173" t="s">
        <v>21</v>
      </c>
      <c r="H1659" s="191">
        <v>1.9E-2</v>
      </c>
      <c r="I1659" s="192">
        <v>1.89</v>
      </c>
      <c r="J1659" s="192">
        <v>0.03</v>
      </c>
    </row>
    <row r="1660" spans="1:10" ht="25.5">
      <c r="A1660" s="174"/>
      <c r="B1660" s="174"/>
      <c r="C1660" s="174"/>
      <c r="D1660" s="174"/>
      <c r="E1660" s="174" t="s">
        <v>1512</v>
      </c>
      <c r="F1660" s="175">
        <v>4.28</v>
      </c>
      <c r="G1660" s="174" t="s">
        <v>1513</v>
      </c>
      <c r="H1660" s="175">
        <v>0</v>
      </c>
      <c r="I1660" s="174" t="s">
        <v>1514</v>
      </c>
      <c r="J1660" s="175">
        <v>4.28</v>
      </c>
    </row>
    <row r="1661" spans="1:10">
      <c r="A1661" s="174"/>
      <c r="B1661" s="174"/>
      <c r="C1661" s="174"/>
      <c r="D1661" s="174"/>
      <c r="E1661" s="174" t="s">
        <v>1515</v>
      </c>
      <c r="F1661" s="175">
        <v>3.62</v>
      </c>
      <c r="G1661" s="174"/>
      <c r="H1661" s="373" t="s">
        <v>1516</v>
      </c>
      <c r="I1661" s="373"/>
      <c r="J1661" s="175">
        <v>18.13</v>
      </c>
    </row>
    <row r="1662" spans="1:10" ht="49.9" customHeight="1" thickBot="1">
      <c r="A1662" s="176"/>
      <c r="B1662" s="176"/>
      <c r="C1662" s="176"/>
      <c r="D1662" s="176"/>
      <c r="E1662" s="176"/>
      <c r="F1662" s="176"/>
      <c r="G1662" s="176" t="s">
        <v>1517</v>
      </c>
      <c r="H1662" s="193">
        <v>28</v>
      </c>
      <c r="I1662" s="176" t="s">
        <v>1518</v>
      </c>
      <c r="J1662" s="194">
        <v>507.64</v>
      </c>
    </row>
    <row r="1663" spans="1:10" ht="1.1499999999999999" customHeight="1" thickTop="1">
      <c r="A1663" s="177"/>
      <c r="B1663" s="177"/>
      <c r="C1663" s="177"/>
      <c r="D1663" s="177"/>
      <c r="E1663" s="177"/>
      <c r="F1663" s="177"/>
      <c r="G1663" s="177"/>
      <c r="H1663" s="177"/>
      <c r="I1663" s="177"/>
      <c r="J1663" s="177"/>
    </row>
    <row r="1664" spans="1:10" ht="18" customHeight="1">
      <c r="A1664" s="178" t="s">
        <v>2214</v>
      </c>
      <c r="B1664" s="179" t="s">
        <v>1480</v>
      </c>
      <c r="C1664" s="178" t="s">
        <v>1481</v>
      </c>
      <c r="D1664" s="178" t="s">
        <v>1482</v>
      </c>
      <c r="E1664" s="374" t="s">
        <v>1483</v>
      </c>
      <c r="F1664" s="374"/>
      <c r="G1664" s="180" t="s">
        <v>1484</v>
      </c>
      <c r="H1664" s="179" t="s">
        <v>1485</v>
      </c>
      <c r="I1664" s="179" t="s">
        <v>1486</v>
      </c>
      <c r="J1664" s="179" t="s">
        <v>1487</v>
      </c>
    </row>
    <row r="1665" spans="1:10" ht="39" customHeight="1">
      <c r="A1665" s="181" t="s">
        <v>1488</v>
      </c>
      <c r="B1665" s="182" t="s">
        <v>2215</v>
      </c>
      <c r="C1665" s="181" t="s">
        <v>13</v>
      </c>
      <c r="D1665" s="181" t="s">
        <v>663</v>
      </c>
      <c r="E1665" s="375" t="s">
        <v>1938</v>
      </c>
      <c r="F1665" s="375"/>
      <c r="G1665" s="183" t="s">
        <v>21</v>
      </c>
      <c r="H1665" s="195">
        <v>1</v>
      </c>
      <c r="I1665" s="196">
        <v>43.52</v>
      </c>
      <c r="J1665" s="196">
        <v>43.52</v>
      </c>
    </row>
    <row r="1666" spans="1:10" ht="25.9" customHeight="1">
      <c r="A1666" s="168" t="s">
        <v>1492</v>
      </c>
      <c r="B1666" s="169" t="s">
        <v>2107</v>
      </c>
      <c r="C1666" s="168" t="s">
        <v>13</v>
      </c>
      <c r="D1666" s="168" t="s">
        <v>2108</v>
      </c>
      <c r="E1666" s="371" t="s">
        <v>1498</v>
      </c>
      <c r="F1666" s="371"/>
      <c r="G1666" s="170" t="s">
        <v>1499</v>
      </c>
      <c r="H1666" s="189">
        <v>0.15060000000000001</v>
      </c>
      <c r="I1666" s="190">
        <v>21.66</v>
      </c>
      <c r="J1666" s="190">
        <v>3.26</v>
      </c>
    </row>
    <row r="1667" spans="1:10" ht="25.9" customHeight="1">
      <c r="A1667" s="168" t="s">
        <v>1492</v>
      </c>
      <c r="B1667" s="169" t="s">
        <v>1939</v>
      </c>
      <c r="C1667" s="168" t="s">
        <v>13</v>
      </c>
      <c r="D1667" s="168" t="s">
        <v>1940</v>
      </c>
      <c r="E1667" s="371" t="s">
        <v>1498</v>
      </c>
      <c r="F1667" s="371"/>
      <c r="G1667" s="170" t="s">
        <v>1499</v>
      </c>
      <c r="H1667" s="189">
        <v>0.15060000000000001</v>
      </c>
      <c r="I1667" s="190">
        <v>26.5</v>
      </c>
      <c r="J1667" s="190">
        <v>3.99</v>
      </c>
    </row>
    <row r="1668" spans="1:10" ht="24" customHeight="1">
      <c r="A1668" s="171" t="s">
        <v>1502</v>
      </c>
      <c r="B1668" s="172" t="s">
        <v>2155</v>
      </c>
      <c r="C1668" s="171" t="s">
        <v>13</v>
      </c>
      <c r="D1668" s="171" t="s">
        <v>2156</v>
      </c>
      <c r="E1668" s="372" t="s">
        <v>1505</v>
      </c>
      <c r="F1668" s="372"/>
      <c r="G1668" s="173" t="s">
        <v>21</v>
      </c>
      <c r="H1668" s="191">
        <v>2.12E-2</v>
      </c>
      <c r="I1668" s="192">
        <v>66.94</v>
      </c>
      <c r="J1668" s="192">
        <v>1.41</v>
      </c>
    </row>
    <row r="1669" spans="1:10" ht="25.9" customHeight="1">
      <c r="A1669" s="171" t="s">
        <v>1502</v>
      </c>
      <c r="B1669" s="172" t="s">
        <v>2216</v>
      </c>
      <c r="C1669" s="171" t="s">
        <v>13</v>
      </c>
      <c r="D1669" s="171" t="s">
        <v>2217</v>
      </c>
      <c r="E1669" s="372" t="s">
        <v>1505</v>
      </c>
      <c r="F1669" s="372"/>
      <c r="G1669" s="173" t="s">
        <v>21</v>
      </c>
      <c r="H1669" s="191">
        <v>1</v>
      </c>
      <c r="I1669" s="192">
        <v>32.549999999999997</v>
      </c>
      <c r="J1669" s="192">
        <v>32.549999999999997</v>
      </c>
    </row>
    <row r="1670" spans="1:10" ht="25.9" customHeight="1">
      <c r="A1670" s="171" t="s">
        <v>1502</v>
      </c>
      <c r="B1670" s="172" t="s">
        <v>2145</v>
      </c>
      <c r="C1670" s="171" t="s">
        <v>13</v>
      </c>
      <c r="D1670" s="171" t="s">
        <v>2146</v>
      </c>
      <c r="E1670" s="372" t="s">
        <v>1505</v>
      </c>
      <c r="F1670" s="372"/>
      <c r="G1670" s="173" t="s">
        <v>21</v>
      </c>
      <c r="H1670" s="191">
        <v>0.03</v>
      </c>
      <c r="I1670" s="192">
        <v>75.84</v>
      </c>
      <c r="J1670" s="192">
        <v>2.27</v>
      </c>
    </row>
    <row r="1671" spans="1:10" ht="24" customHeight="1">
      <c r="A1671" s="171" t="s">
        <v>1502</v>
      </c>
      <c r="B1671" s="172" t="s">
        <v>2111</v>
      </c>
      <c r="C1671" s="171" t="s">
        <v>13</v>
      </c>
      <c r="D1671" s="171" t="s">
        <v>2112</v>
      </c>
      <c r="E1671" s="372" t="s">
        <v>1505</v>
      </c>
      <c r="F1671" s="372"/>
      <c r="G1671" s="173" t="s">
        <v>21</v>
      </c>
      <c r="H1671" s="191">
        <v>2.2200000000000001E-2</v>
      </c>
      <c r="I1671" s="192">
        <v>1.89</v>
      </c>
      <c r="J1671" s="192">
        <v>0.04</v>
      </c>
    </row>
    <row r="1672" spans="1:10" ht="25.5">
      <c r="A1672" s="174"/>
      <c r="B1672" s="174"/>
      <c r="C1672" s="174"/>
      <c r="D1672" s="174"/>
      <c r="E1672" s="174" t="s">
        <v>1512</v>
      </c>
      <c r="F1672" s="175">
        <v>5.07</v>
      </c>
      <c r="G1672" s="174" t="s">
        <v>1513</v>
      </c>
      <c r="H1672" s="175">
        <v>0</v>
      </c>
      <c r="I1672" s="174" t="s">
        <v>1514</v>
      </c>
      <c r="J1672" s="175">
        <v>5.07</v>
      </c>
    </row>
    <row r="1673" spans="1:10">
      <c r="A1673" s="174"/>
      <c r="B1673" s="174"/>
      <c r="C1673" s="174"/>
      <c r="D1673" s="174"/>
      <c r="E1673" s="174" t="s">
        <v>1515</v>
      </c>
      <c r="F1673" s="175">
        <v>10.88</v>
      </c>
      <c r="G1673" s="174"/>
      <c r="H1673" s="373" t="s">
        <v>1516</v>
      </c>
      <c r="I1673" s="373"/>
      <c r="J1673" s="175">
        <v>54.4</v>
      </c>
    </row>
    <row r="1674" spans="1:10" ht="49.9" customHeight="1" thickBot="1">
      <c r="A1674" s="176"/>
      <c r="B1674" s="176"/>
      <c r="C1674" s="176"/>
      <c r="D1674" s="176"/>
      <c r="E1674" s="176"/>
      <c r="F1674" s="176"/>
      <c r="G1674" s="176" t="s">
        <v>1517</v>
      </c>
      <c r="H1674" s="193">
        <v>4</v>
      </c>
      <c r="I1674" s="176" t="s">
        <v>1518</v>
      </c>
      <c r="J1674" s="194">
        <v>217.6</v>
      </c>
    </row>
    <row r="1675" spans="1:10" ht="1.1499999999999999" customHeight="1" thickTop="1">
      <c r="A1675" s="177"/>
      <c r="B1675" s="177"/>
      <c r="C1675" s="177"/>
      <c r="D1675" s="177"/>
      <c r="E1675" s="177"/>
      <c r="F1675" s="177"/>
      <c r="G1675" s="177"/>
      <c r="H1675" s="177"/>
      <c r="I1675" s="177"/>
      <c r="J1675" s="177"/>
    </row>
    <row r="1676" spans="1:10" ht="18" customHeight="1">
      <c r="A1676" s="178" t="s">
        <v>2218</v>
      </c>
      <c r="B1676" s="179" t="s">
        <v>1480</v>
      </c>
      <c r="C1676" s="178" t="s">
        <v>1481</v>
      </c>
      <c r="D1676" s="178" t="s">
        <v>1482</v>
      </c>
      <c r="E1676" s="374" t="s">
        <v>1483</v>
      </c>
      <c r="F1676" s="374"/>
      <c r="G1676" s="180" t="s">
        <v>1484</v>
      </c>
      <c r="H1676" s="179" t="s">
        <v>1485</v>
      </c>
      <c r="I1676" s="179" t="s">
        <v>1486</v>
      </c>
      <c r="J1676" s="179" t="s">
        <v>1487</v>
      </c>
    </row>
    <row r="1677" spans="1:10" ht="52.15" customHeight="1">
      <c r="A1677" s="181" t="s">
        <v>1488</v>
      </c>
      <c r="B1677" s="182" t="s">
        <v>2219</v>
      </c>
      <c r="C1677" s="181" t="s">
        <v>13</v>
      </c>
      <c r="D1677" s="181" t="s">
        <v>666</v>
      </c>
      <c r="E1677" s="375" t="s">
        <v>1938</v>
      </c>
      <c r="F1677" s="375"/>
      <c r="G1677" s="183" t="s">
        <v>21</v>
      </c>
      <c r="H1677" s="195">
        <v>1</v>
      </c>
      <c r="I1677" s="196">
        <v>115.79</v>
      </c>
      <c r="J1677" s="196">
        <v>115.79</v>
      </c>
    </row>
    <row r="1678" spans="1:10" ht="25.9" customHeight="1">
      <c r="A1678" s="168" t="s">
        <v>1492</v>
      </c>
      <c r="B1678" s="169" t="s">
        <v>2107</v>
      </c>
      <c r="C1678" s="168" t="s">
        <v>13</v>
      </c>
      <c r="D1678" s="168" t="s">
        <v>2108</v>
      </c>
      <c r="E1678" s="371" t="s">
        <v>1498</v>
      </c>
      <c r="F1678" s="371"/>
      <c r="G1678" s="170" t="s">
        <v>1499</v>
      </c>
      <c r="H1678" s="189">
        <v>0.27600000000000002</v>
      </c>
      <c r="I1678" s="190">
        <v>21.66</v>
      </c>
      <c r="J1678" s="190">
        <v>5.97</v>
      </c>
    </row>
    <row r="1679" spans="1:10" ht="25.9" customHeight="1">
      <c r="A1679" s="168" t="s">
        <v>1492</v>
      </c>
      <c r="B1679" s="169" t="s">
        <v>1939</v>
      </c>
      <c r="C1679" s="168" t="s">
        <v>13</v>
      </c>
      <c r="D1679" s="168" t="s">
        <v>1940</v>
      </c>
      <c r="E1679" s="371" t="s">
        <v>1498</v>
      </c>
      <c r="F1679" s="371"/>
      <c r="G1679" s="170" t="s">
        <v>1499</v>
      </c>
      <c r="H1679" s="189">
        <v>0.27600000000000002</v>
      </c>
      <c r="I1679" s="190">
        <v>26.5</v>
      </c>
      <c r="J1679" s="190">
        <v>7.31</v>
      </c>
    </row>
    <row r="1680" spans="1:10" ht="25.9" customHeight="1">
      <c r="A1680" s="171" t="s">
        <v>1502</v>
      </c>
      <c r="B1680" s="172" t="s">
        <v>2220</v>
      </c>
      <c r="C1680" s="171" t="s">
        <v>13</v>
      </c>
      <c r="D1680" s="171" t="s">
        <v>2221</v>
      </c>
      <c r="E1680" s="372" t="s">
        <v>1505</v>
      </c>
      <c r="F1680" s="372"/>
      <c r="G1680" s="173" t="s">
        <v>21</v>
      </c>
      <c r="H1680" s="191">
        <v>1</v>
      </c>
      <c r="I1680" s="192">
        <v>96</v>
      </c>
      <c r="J1680" s="192">
        <v>96</v>
      </c>
    </row>
    <row r="1681" spans="1:10" ht="24" customHeight="1">
      <c r="A1681" s="171" t="s">
        <v>1502</v>
      </c>
      <c r="B1681" s="172" t="s">
        <v>2143</v>
      </c>
      <c r="C1681" s="171" t="s">
        <v>13</v>
      </c>
      <c r="D1681" s="171" t="s">
        <v>2144</v>
      </c>
      <c r="E1681" s="372" t="s">
        <v>1505</v>
      </c>
      <c r="F1681" s="372"/>
      <c r="G1681" s="173" t="s">
        <v>21</v>
      </c>
      <c r="H1681" s="191">
        <v>0.154</v>
      </c>
      <c r="I1681" s="192">
        <v>21.85</v>
      </c>
      <c r="J1681" s="192">
        <v>3.36</v>
      </c>
    </row>
    <row r="1682" spans="1:10" ht="25.9" customHeight="1">
      <c r="A1682" s="171" t="s">
        <v>1502</v>
      </c>
      <c r="B1682" s="172" t="s">
        <v>2145</v>
      </c>
      <c r="C1682" s="171" t="s">
        <v>13</v>
      </c>
      <c r="D1682" s="171" t="s">
        <v>2146</v>
      </c>
      <c r="E1682" s="372" t="s">
        <v>1505</v>
      </c>
      <c r="F1682" s="372"/>
      <c r="G1682" s="173" t="s">
        <v>21</v>
      </c>
      <c r="H1682" s="191">
        <v>4.1000000000000002E-2</v>
      </c>
      <c r="I1682" s="192">
        <v>75.84</v>
      </c>
      <c r="J1682" s="192">
        <v>3.1</v>
      </c>
    </row>
    <row r="1683" spans="1:10" ht="24" customHeight="1">
      <c r="A1683" s="171" t="s">
        <v>1502</v>
      </c>
      <c r="B1683" s="172" t="s">
        <v>2111</v>
      </c>
      <c r="C1683" s="171" t="s">
        <v>13</v>
      </c>
      <c r="D1683" s="171" t="s">
        <v>2112</v>
      </c>
      <c r="E1683" s="372" t="s">
        <v>1505</v>
      </c>
      <c r="F1683" s="372"/>
      <c r="G1683" s="173" t="s">
        <v>21</v>
      </c>
      <c r="H1683" s="191">
        <v>2.8000000000000001E-2</v>
      </c>
      <c r="I1683" s="192">
        <v>1.89</v>
      </c>
      <c r="J1683" s="192">
        <v>0.05</v>
      </c>
    </row>
    <row r="1684" spans="1:10" ht="25.5">
      <c r="A1684" s="174"/>
      <c r="B1684" s="174"/>
      <c r="C1684" s="174"/>
      <c r="D1684" s="174"/>
      <c r="E1684" s="174" t="s">
        <v>1512</v>
      </c>
      <c r="F1684" s="175">
        <v>9.3000000000000007</v>
      </c>
      <c r="G1684" s="174" t="s">
        <v>1513</v>
      </c>
      <c r="H1684" s="175">
        <v>0</v>
      </c>
      <c r="I1684" s="174" t="s">
        <v>1514</v>
      </c>
      <c r="J1684" s="175">
        <v>9.3000000000000007</v>
      </c>
    </row>
    <row r="1685" spans="1:10">
      <c r="A1685" s="174"/>
      <c r="B1685" s="174"/>
      <c r="C1685" s="174"/>
      <c r="D1685" s="174"/>
      <c r="E1685" s="174" t="s">
        <v>1515</v>
      </c>
      <c r="F1685" s="175">
        <v>28.94</v>
      </c>
      <c r="G1685" s="174"/>
      <c r="H1685" s="373" t="s">
        <v>1516</v>
      </c>
      <c r="I1685" s="373"/>
      <c r="J1685" s="175">
        <v>144.72999999999999</v>
      </c>
    </row>
    <row r="1686" spans="1:10" ht="49.9" customHeight="1" thickBot="1">
      <c r="A1686" s="176"/>
      <c r="B1686" s="176"/>
      <c r="C1686" s="176"/>
      <c r="D1686" s="176"/>
      <c r="E1686" s="176"/>
      <c r="F1686" s="176"/>
      <c r="G1686" s="176" t="s">
        <v>1517</v>
      </c>
      <c r="H1686" s="193">
        <v>26</v>
      </c>
      <c r="I1686" s="176" t="s">
        <v>1518</v>
      </c>
      <c r="J1686" s="194">
        <v>3762.98</v>
      </c>
    </row>
    <row r="1687" spans="1:10" ht="1.1499999999999999" customHeight="1" thickTop="1">
      <c r="A1687" s="177"/>
      <c r="B1687" s="177"/>
      <c r="C1687" s="177"/>
      <c r="D1687" s="177"/>
      <c r="E1687" s="177"/>
      <c r="F1687" s="177"/>
      <c r="G1687" s="177"/>
      <c r="H1687" s="177"/>
      <c r="I1687" s="177"/>
      <c r="J1687" s="177"/>
    </row>
    <row r="1688" spans="1:10" ht="18" customHeight="1">
      <c r="A1688" s="178" t="s">
        <v>2222</v>
      </c>
      <c r="B1688" s="179" t="s">
        <v>1480</v>
      </c>
      <c r="C1688" s="178" t="s">
        <v>1481</v>
      </c>
      <c r="D1688" s="178" t="s">
        <v>1482</v>
      </c>
      <c r="E1688" s="374" t="s">
        <v>1483</v>
      </c>
      <c r="F1688" s="374"/>
      <c r="G1688" s="180" t="s">
        <v>1484</v>
      </c>
      <c r="H1688" s="179" t="s">
        <v>1485</v>
      </c>
      <c r="I1688" s="179" t="s">
        <v>1486</v>
      </c>
      <c r="J1688" s="179" t="s">
        <v>1487</v>
      </c>
    </row>
    <row r="1689" spans="1:10" ht="52.15" customHeight="1">
      <c r="A1689" s="181" t="s">
        <v>1488</v>
      </c>
      <c r="B1689" s="182" t="s">
        <v>2223</v>
      </c>
      <c r="C1689" s="181" t="s">
        <v>13</v>
      </c>
      <c r="D1689" s="181" t="s">
        <v>669</v>
      </c>
      <c r="E1689" s="375" t="s">
        <v>1938</v>
      </c>
      <c r="F1689" s="375"/>
      <c r="G1689" s="183" t="s">
        <v>21</v>
      </c>
      <c r="H1689" s="195">
        <v>1</v>
      </c>
      <c r="I1689" s="196">
        <v>150.28</v>
      </c>
      <c r="J1689" s="196">
        <v>150.28</v>
      </c>
    </row>
    <row r="1690" spans="1:10" ht="25.9" customHeight="1">
      <c r="A1690" s="168" t="s">
        <v>1492</v>
      </c>
      <c r="B1690" s="169" t="s">
        <v>2107</v>
      </c>
      <c r="C1690" s="168" t="s">
        <v>13</v>
      </c>
      <c r="D1690" s="168" t="s">
        <v>2108</v>
      </c>
      <c r="E1690" s="371" t="s">
        <v>1498</v>
      </c>
      <c r="F1690" s="371"/>
      <c r="G1690" s="170" t="s">
        <v>1499</v>
      </c>
      <c r="H1690" s="189">
        <v>0.48499999999999999</v>
      </c>
      <c r="I1690" s="190">
        <v>21.66</v>
      </c>
      <c r="J1690" s="190">
        <v>10.5</v>
      </c>
    </row>
    <row r="1691" spans="1:10" ht="25.9" customHeight="1">
      <c r="A1691" s="168" t="s">
        <v>1492</v>
      </c>
      <c r="B1691" s="169" t="s">
        <v>1939</v>
      </c>
      <c r="C1691" s="168" t="s">
        <v>13</v>
      </c>
      <c r="D1691" s="168" t="s">
        <v>1940</v>
      </c>
      <c r="E1691" s="371" t="s">
        <v>1498</v>
      </c>
      <c r="F1691" s="371"/>
      <c r="G1691" s="170" t="s">
        <v>1499</v>
      </c>
      <c r="H1691" s="189">
        <v>0.48499999999999999</v>
      </c>
      <c r="I1691" s="190">
        <v>26.5</v>
      </c>
      <c r="J1691" s="190">
        <v>12.85</v>
      </c>
    </row>
    <row r="1692" spans="1:10" ht="25.9" customHeight="1">
      <c r="A1692" s="171" t="s">
        <v>1502</v>
      </c>
      <c r="B1692" s="172" t="s">
        <v>2224</v>
      </c>
      <c r="C1692" s="171" t="s">
        <v>13</v>
      </c>
      <c r="D1692" s="171" t="s">
        <v>2225</v>
      </c>
      <c r="E1692" s="372" t="s">
        <v>1505</v>
      </c>
      <c r="F1692" s="372"/>
      <c r="G1692" s="173" t="s">
        <v>21</v>
      </c>
      <c r="H1692" s="191">
        <v>1</v>
      </c>
      <c r="I1692" s="192">
        <v>114.77</v>
      </c>
      <c r="J1692" s="192">
        <v>114.77</v>
      </c>
    </row>
    <row r="1693" spans="1:10" ht="24" customHeight="1">
      <c r="A1693" s="171" t="s">
        <v>1502</v>
      </c>
      <c r="B1693" s="172" t="s">
        <v>2143</v>
      </c>
      <c r="C1693" s="171" t="s">
        <v>13</v>
      </c>
      <c r="D1693" s="171" t="s">
        <v>2144</v>
      </c>
      <c r="E1693" s="372" t="s">
        <v>1505</v>
      </c>
      <c r="F1693" s="372"/>
      <c r="G1693" s="173" t="s">
        <v>21</v>
      </c>
      <c r="H1693" s="191">
        <v>0.28899999999999998</v>
      </c>
      <c r="I1693" s="192">
        <v>21.85</v>
      </c>
      <c r="J1693" s="192">
        <v>6.31</v>
      </c>
    </row>
    <row r="1694" spans="1:10" ht="25.9" customHeight="1">
      <c r="A1694" s="171" t="s">
        <v>1502</v>
      </c>
      <c r="B1694" s="172" t="s">
        <v>2145</v>
      </c>
      <c r="C1694" s="171" t="s">
        <v>13</v>
      </c>
      <c r="D1694" s="171" t="s">
        <v>2146</v>
      </c>
      <c r="E1694" s="372" t="s">
        <v>1505</v>
      </c>
      <c r="F1694" s="372"/>
      <c r="G1694" s="173" t="s">
        <v>21</v>
      </c>
      <c r="H1694" s="191">
        <v>7.5999999999999998E-2</v>
      </c>
      <c r="I1694" s="192">
        <v>75.84</v>
      </c>
      <c r="J1694" s="192">
        <v>5.76</v>
      </c>
    </row>
    <row r="1695" spans="1:10" ht="24" customHeight="1">
      <c r="A1695" s="171" t="s">
        <v>1502</v>
      </c>
      <c r="B1695" s="172" t="s">
        <v>2111</v>
      </c>
      <c r="C1695" s="171" t="s">
        <v>13</v>
      </c>
      <c r="D1695" s="171" t="s">
        <v>2112</v>
      </c>
      <c r="E1695" s="372" t="s">
        <v>1505</v>
      </c>
      <c r="F1695" s="372"/>
      <c r="G1695" s="173" t="s">
        <v>21</v>
      </c>
      <c r="H1695" s="191">
        <v>4.8000000000000001E-2</v>
      </c>
      <c r="I1695" s="192">
        <v>1.89</v>
      </c>
      <c r="J1695" s="192">
        <v>0.09</v>
      </c>
    </row>
    <row r="1696" spans="1:10" ht="25.5">
      <c r="A1696" s="174"/>
      <c r="B1696" s="174"/>
      <c r="C1696" s="174"/>
      <c r="D1696" s="174"/>
      <c r="E1696" s="174" t="s">
        <v>1512</v>
      </c>
      <c r="F1696" s="175">
        <v>16.350000000000001</v>
      </c>
      <c r="G1696" s="174" t="s">
        <v>1513</v>
      </c>
      <c r="H1696" s="175">
        <v>0</v>
      </c>
      <c r="I1696" s="174" t="s">
        <v>1514</v>
      </c>
      <c r="J1696" s="175">
        <v>16.350000000000001</v>
      </c>
    </row>
    <row r="1697" spans="1:10">
      <c r="A1697" s="174"/>
      <c r="B1697" s="174"/>
      <c r="C1697" s="174"/>
      <c r="D1697" s="174"/>
      <c r="E1697" s="174" t="s">
        <v>1515</v>
      </c>
      <c r="F1697" s="175">
        <v>37.57</v>
      </c>
      <c r="G1697" s="174"/>
      <c r="H1697" s="373" t="s">
        <v>1516</v>
      </c>
      <c r="I1697" s="373"/>
      <c r="J1697" s="175">
        <v>187.85</v>
      </c>
    </row>
    <row r="1698" spans="1:10" ht="49.9" customHeight="1" thickBot="1">
      <c r="A1698" s="176"/>
      <c r="B1698" s="176"/>
      <c r="C1698" s="176"/>
      <c r="D1698" s="176"/>
      <c r="E1698" s="176"/>
      <c r="F1698" s="176"/>
      <c r="G1698" s="176" t="s">
        <v>1517</v>
      </c>
      <c r="H1698" s="193">
        <v>6</v>
      </c>
      <c r="I1698" s="176" t="s">
        <v>1518</v>
      </c>
      <c r="J1698" s="194">
        <v>1127.0999999999999</v>
      </c>
    </row>
    <row r="1699" spans="1:10" ht="1.1499999999999999" customHeight="1" thickTop="1">
      <c r="A1699" s="177"/>
      <c r="B1699" s="177"/>
      <c r="C1699" s="177"/>
      <c r="D1699" s="177"/>
      <c r="E1699" s="177"/>
      <c r="F1699" s="177"/>
      <c r="G1699" s="177"/>
      <c r="H1699" s="177"/>
      <c r="I1699" s="177"/>
      <c r="J1699" s="177"/>
    </row>
    <row r="1700" spans="1:10" ht="18" customHeight="1">
      <c r="A1700" s="178" t="s">
        <v>2226</v>
      </c>
      <c r="B1700" s="179" t="s">
        <v>1480</v>
      </c>
      <c r="C1700" s="178" t="s">
        <v>1481</v>
      </c>
      <c r="D1700" s="178" t="s">
        <v>1482</v>
      </c>
      <c r="E1700" s="374" t="s">
        <v>1483</v>
      </c>
      <c r="F1700" s="374"/>
      <c r="G1700" s="180" t="s">
        <v>1484</v>
      </c>
      <c r="H1700" s="179" t="s">
        <v>1485</v>
      </c>
      <c r="I1700" s="179" t="s">
        <v>1486</v>
      </c>
      <c r="J1700" s="179" t="s">
        <v>1487</v>
      </c>
    </row>
    <row r="1701" spans="1:10" ht="39" customHeight="1">
      <c r="A1701" s="181" t="s">
        <v>1488</v>
      </c>
      <c r="B1701" s="182" t="s">
        <v>2227</v>
      </c>
      <c r="C1701" s="181" t="s">
        <v>13</v>
      </c>
      <c r="D1701" s="181" t="s">
        <v>672</v>
      </c>
      <c r="E1701" s="375" t="s">
        <v>1938</v>
      </c>
      <c r="F1701" s="375"/>
      <c r="G1701" s="183" t="s">
        <v>21</v>
      </c>
      <c r="H1701" s="195">
        <v>1</v>
      </c>
      <c r="I1701" s="196">
        <v>13.3</v>
      </c>
      <c r="J1701" s="196">
        <v>13.3</v>
      </c>
    </row>
    <row r="1702" spans="1:10" ht="25.9" customHeight="1">
      <c r="A1702" s="168" t="s">
        <v>1492</v>
      </c>
      <c r="B1702" s="169" t="s">
        <v>2107</v>
      </c>
      <c r="C1702" s="168" t="s">
        <v>13</v>
      </c>
      <c r="D1702" s="168" t="s">
        <v>2108</v>
      </c>
      <c r="E1702" s="371" t="s">
        <v>1498</v>
      </c>
      <c r="F1702" s="371"/>
      <c r="G1702" s="170" t="s">
        <v>1499</v>
      </c>
      <c r="H1702" s="189">
        <v>0.13120000000000001</v>
      </c>
      <c r="I1702" s="190">
        <v>21.66</v>
      </c>
      <c r="J1702" s="190">
        <v>2.84</v>
      </c>
    </row>
    <row r="1703" spans="1:10" ht="25.9" customHeight="1">
      <c r="A1703" s="168" t="s">
        <v>1492</v>
      </c>
      <c r="B1703" s="169" t="s">
        <v>1939</v>
      </c>
      <c r="C1703" s="168" t="s">
        <v>13</v>
      </c>
      <c r="D1703" s="168" t="s">
        <v>1940</v>
      </c>
      <c r="E1703" s="371" t="s">
        <v>1498</v>
      </c>
      <c r="F1703" s="371"/>
      <c r="G1703" s="170" t="s">
        <v>1499</v>
      </c>
      <c r="H1703" s="189">
        <v>0.13120000000000001</v>
      </c>
      <c r="I1703" s="190">
        <v>26.5</v>
      </c>
      <c r="J1703" s="190">
        <v>3.47</v>
      </c>
    </row>
    <row r="1704" spans="1:10" ht="24" customHeight="1">
      <c r="A1704" s="171" t="s">
        <v>1502</v>
      </c>
      <c r="B1704" s="172" t="s">
        <v>2155</v>
      </c>
      <c r="C1704" s="171" t="s">
        <v>13</v>
      </c>
      <c r="D1704" s="171" t="s">
        <v>2156</v>
      </c>
      <c r="E1704" s="372" t="s">
        <v>1505</v>
      </c>
      <c r="F1704" s="372"/>
      <c r="G1704" s="173" t="s">
        <v>21</v>
      </c>
      <c r="H1704" s="191">
        <v>5.8999999999999999E-3</v>
      </c>
      <c r="I1704" s="192">
        <v>66.94</v>
      </c>
      <c r="J1704" s="192">
        <v>0.39</v>
      </c>
    </row>
    <row r="1705" spans="1:10" ht="25.9" customHeight="1">
      <c r="A1705" s="171" t="s">
        <v>1502</v>
      </c>
      <c r="B1705" s="172" t="s">
        <v>2145</v>
      </c>
      <c r="C1705" s="171" t="s">
        <v>13</v>
      </c>
      <c r="D1705" s="171" t="s">
        <v>2146</v>
      </c>
      <c r="E1705" s="372" t="s">
        <v>1505</v>
      </c>
      <c r="F1705" s="372"/>
      <c r="G1705" s="173" t="s">
        <v>21</v>
      </c>
      <c r="H1705" s="191">
        <v>7.0000000000000001E-3</v>
      </c>
      <c r="I1705" s="192">
        <v>75.84</v>
      </c>
      <c r="J1705" s="192">
        <v>0.53</v>
      </c>
    </row>
    <row r="1706" spans="1:10" ht="25.9" customHeight="1">
      <c r="A1706" s="171" t="s">
        <v>1502</v>
      </c>
      <c r="B1706" s="172" t="s">
        <v>2228</v>
      </c>
      <c r="C1706" s="171" t="s">
        <v>13</v>
      </c>
      <c r="D1706" s="171" t="s">
        <v>2229</v>
      </c>
      <c r="E1706" s="372" t="s">
        <v>1505</v>
      </c>
      <c r="F1706" s="372"/>
      <c r="G1706" s="173" t="s">
        <v>21</v>
      </c>
      <c r="H1706" s="191">
        <v>1</v>
      </c>
      <c r="I1706" s="192">
        <v>6.02</v>
      </c>
      <c r="J1706" s="192">
        <v>6.02</v>
      </c>
    </row>
    <row r="1707" spans="1:10" ht="24" customHeight="1">
      <c r="A1707" s="171" t="s">
        <v>1502</v>
      </c>
      <c r="B1707" s="172" t="s">
        <v>2111</v>
      </c>
      <c r="C1707" s="171" t="s">
        <v>13</v>
      </c>
      <c r="D1707" s="171" t="s">
        <v>2112</v>
      </c>
      <c r="E1707" s="372" t="s">
        <v>1505</v>
      </c>
      <c r="F1707" s="372"/>
      <c r="G1707" s="173" t="s">
        <v>21</v>
      </c>
      <c r="H1707" s="191">
        <v>3.15E-2</v>
      </c>
      <c r="I1707" s="192">
        <v>1.89</v>
      </c>
      <c r="J1707" s="192">
        <v>0.05</v>
      </c>
    </row>
    <row r="1708" spans="1:10" ht="25.5">
      <c r="A1708" s="174"/>
      <c r="B1708" s="174"/>
      <c r="C1708" s="174"/>
      <c r="D1708" s="174"/>
      <c r="E1708" s="174" t="s">
        <v>1512</v>
      </c>
      <c r="F1708" s="175">
        <v>4.41</v>
      </c>
      <c r="G1708" s="174" t="s">
        <v>1513</v>
      </c>
      <c r="H1708" s="175">
        <v>0</v>
      </c>
      <c r="I1708" s="174" t="s">
        <v>1514</v>
      </c>
      <c r="J1708" s="175">
        <v>4.41</v>
      </c>
    </row>
    <row r="1709" spans="1:10">
      <c r="A1709" s="174"/>
      <c r="B1709" s="174"/>
      <c r="C1709" s="174"/>
      <c r="D1709" s="174"/>
      <c r="E1709" s="174" t="s">
        <v>1515</v>
      </c>
      <c r="F1709" s="175">
        <v>3.32</v>
      </c>
      <c r="G1709" s="174"/>
      <c r="H1709" s="373" t="s">
        <v>1516</v>
      </c>
      <c r="I1709" s="373"/>
      <c r="J1709" s="175">
        <v>16.62</v>
      </c>
    </row>
    <row r="1710" spans="1:10" ht="49.9" customHeight="1" thickBot="1">
      <c r="A1710" s="176"/>
      <c r="B1710" s="176"/>
      <c r="C1710" s="176"/>
      <c r="D1710" s="176"/>
      <c r="E1710" s="176"/>
      <c r="F1710" s="176"/>
      <c r="G1710" s="176" t="s">
        <v>1517</v>
      </c>
      <c r="H1710" s="193">
        <v>47</v>
      </c>
      <c r="I1710" s="176" t="s">
        <v>1518</v>
      </c>
      <c r="J1710" s="194">
        <v>781.14</v>
      </c>
    </row>
    <row r="1711" spans="1:10" ht="1.1499999999999999" customHeight="1" thickTop="1">
      <c r="A1711" s="177"/>
      <c r="B1711" s="177"/>
      <c r="C1711" s="177"/>
      <c r="D1711" s="177"/>
      <c r="E1711" s="177"/>
      <c r="F1711" s="177"/>
      <c r="G1711" s="177"/>
      <c r="H1711" s="177"/>
      <c r="I1711" s="177"/>
      <c r="J1711" s="177"/>
    </row>
    <row r="1712" spans="1:10" ht="18" customHeight="1">
      <c r="A1712" s="178" t="s">
        <v>2230</v>
      </c>
      <c r="B1712" s="179" t="s">
        <v>1480</v>
      </c>
      <c r="C1712" s="178" t="s">
        <v>1481</v>
      </c>
      <c r="D1712" s="178" t="s">
        <v>1482</v>
      </c>
      <c r="E1712" s="374" t="s">
        <v>1483</v>
      </c>
      <c r="F1712" s="374"/>
      <c r="G1712" s="180" t="s">
        <v>1484</v>
      </c>
      <c r="H1712" s="179" t="s">
        <v>1485</v>
      </c>
      <c r="I1712" s="179" t="s">
        <v>1486</v>
      </c>
      <c r="J1712" s="179" t="s">
        <v>1487</v>
      </c>
    </row>
    <row r="1713" spans="1:10" ht="39" customHeight="1">
      <c r="A1713" s="181" t="s">
        <v>1488</v>
      </c>
      <c r="B1713" s="182" t="s">
        <v>2227</v>
      </c>
      <c r="C1713" s="181" t="s">
        <v>13</v>
      </c>
      <c r="D1713" s="181" t="s">
        <v>672</v>
      </c>
      <c r="E1713" s="375" t="s">
        <v>1938</v>
      </c>
      <c r="F1713" s="375"/>
      <c r="G1713" s="183" t="s">
        <v>21</v>
      </c>
      <c r="H1713" s="195">
        <v>1</v>
      </c>
      <c r="I1713" s="196">
        <v>13.3</v>
      </c>
      <c r="J1713" s="196">
        <v>13.3</v>
      </c>
    </row>
    <row r="1714" spans="1:10" ht="25.9" customHeight="1">
      <c r="A1714" s="168" t="s">
        <v>1492</v>
      </c>
      <c r="B1714" s="169" t="s">
        <v>2107</v>
      </c>
      <c r="C1714" s="168" t="s">
        <v>13</v>
      </c>
      <c r="D1714" s="168" t="s">
        <v>2108</v>
      </c>
      <c r="E1714" s="371" t="s">
        <v>1498</v>
      </c>
      <c r="F1714" s="371"/>
      <c r="G1714" s="170" t="s">
        <v>1499</v>
      </c>
      <c r="H1714" s="189">
        <v>0.13120000000000001</v>
      </c>
      <c r="I1714" s="190">
        <v>21.66</v>
      </c>
      <c r="J1714" s="190">
        <v>2.84</v>
      </c>
    </row>
    <row r="1715" spans="1:10" ht="25.9" customHeight="1">
      <c r="A1715" s="168" t="s">
        <v>1492</v>
      </c>
      <c r="B1715" s="169" t="s">
        <v>1939</v>
      </c>
      <c r="C1715" s="168" t="s">
        <v>13</v>
      </c>
      <c r="D1715" s="168" t="s">
        <v>1940</v>
      </c>
      <c r="E1715" s="371" t="s">
        <v>1498</v>
      </c>
      <c r="F1715" s="371"/>
      <c r="G1715" s="170" t="s">
        <v>1499</v>
      </c>
      <c r="H1715" s="189">
        <v>0.13120000000000001</v>
      </c>
      <c r="I1715" s="190">
        <v>26.5</v>
      </c>
      <c r="J1715" s="190">
        <v>3.47</v>
      </c>
    </row>
    <row r="1716" spans="1:10" ht="24" customHeight="1">
      <c r="A1716" s="171" t="s">
        <v>1502</v>
      </c>
      <c r="B1716" s="172" t="s">
        <v>2155</v>
      </c>
      <c r="C1716" s="171" t="s">
        <v>13</v>
      </c>
      <c r="D1716" s="171" t="s">
        <v>2156</v>
      </c>
      <c r="E1716" s="372" t="s">
        <v>1505</v>
      </c>
      <c r="F1716" s="372"/>
      <c r="G1716" s="173" t="s">
        <v>21</v>
      </c>
      <c r="H1716" s="191">
        <v>5.8999999999999999E-3</v>
      </c>
      <c r="I1716" s="192">
        <v>66.94</v>
      </c>
      <c r="J1716" s="192">
        <v>0.39</v>
      </c>
    </row>
    <row r="1717" spans="1:10" ht="25.9" customHeight="1">
      <c r="A1717" s="171" t="s">
        <v>1502</v>
      </c>
      <c r="B1717" s="172" t="s">
        <v>2145</v>
      </c>
      <c r="C1717" s="171" t="s">
        <v>13</v>
      </c>
      <c r="D1717" s="171" t="s">
        <v>2146</v>
      </c>
      <c r="E1717" s="372" t="s">
        <v>1505</v>
      </c>
      <c r="F1717" s="372"/>
      <c r="G1717" s="173" t="s">
        <v>21</v>
      </c>
      <c r="H1717" s="191">
        <v>7.0000000000000001E-3</v>
      </c>
      <c r="I1717" s="192">
        <v>75.84</v>
      </c>
      <c r="J1717" s="192">
        <v>0.53</v>
      </c>
    </row>
    <row r="1718" spans="1:10" ht="25.9" customHeight="1">
      <c r="A1718" s="171" t="s">
        <v>1502</v>
      </c>
      <c r="B1718" s="172" t="s">
        <v>2228</v>
      </c>
      <c r="C1718" s="171" t="s">
        <v>13</v>
      </c>
      <c r="D1718" s="171" t="s">
        <v>2229</v>
      </c>
      <c r="E1718" s="372" t="s">
        <v>1505</v>
      </c>
      <c r="F1718" s="372"/>
      <c r="G1718" s="173" t="s">
        <v>21</v>
      </c>
      <c r="H1718" s="191">
        <v>1</v>
      </c>
      <c r="I1718" s="192">
        <v>6.02</v>
      </c>
      <c r="J1718" s="192">
        <v>6.02</v>
      </c>
    </row>
    <row r="1719" spans="1:10" ht="24" customHeight="1">
      <c r="A1719" s="171" t="s">
        <v>1502</v>
      </c>
      <c r="B1719" s="172" t="s">
        <v>2111</v>
      </c>
      <c r="C1719" s="171" t="s">
        <v>13</v>
      </c>
      <c r="D1719" s="171" t="s">
        <v>2112</v>
      </c>
      <c r="E1719" s="372" t="s">
        <v>1505</v>
      </c>
      <c r="F1719" s="372"/>
      <c r="G1719" s="173" t="s">
        <v>21</v>
      </c>
      <c r="H1719" s="191">
        <v>3.15E-2</v>
      </c>
      <c r="I1719" s="192">
        <v>1.89</v>
      </c>
      <c r="J1719" s="192">
        <v>0.05</v>
      </c>
    </row>
    <row r="1720" spans="1:10" ht="25.5">
      <c r="A1720" s="174"/>
      <c r="B1720" s="174"/>
      <c r="C1720" s="174"/>
      <c r="D1720" s="174"/>
      <c r="E1720" s="174" t="s">
        <v>1512</v>
      </c>
      <c r="F1720" s="175">
        <v>4.41</v>
      </c>
      <c r="G1720" s="174" t="s">
        <v>1513</v>
      </c>
      <c r="H1720" s="175">
        <v>0</v>
      </c>
      <c r="I1720" s="174" t="s">
        <v>1514</v>
      </c>
      <c r="J1720" s="175">
        <v>4.41</v>
      </c>
    </row>
    <row r="1721" spans="1:10">
      <c r="A1721" s="174"/>
      <c r="B1721" s="174"/>
      <c r="C1721" s="174"/>
      <c r="D1721" s="174"/>
      <c r="E1721" s="174" t="s">
        <v>1515</v>
      </c>
      <c r="F1721" s="175">
        <v>3.32</v>
      </c>
      <c r="G1721" s="174"/>
      <c r="H1721" s="373" t="s">
        <v>1516</v>
      </c>
      <c r="I1721" s="373"/>
      <c r="J1721" s="175">
        <v>16.62</v>
      </c>
    </row>
    <row r="1722" spans="1:10" ht="49.9" customHeight="1" thickBot="1">
      <c r="A1722" s="176"/>
      <c r="B1722" s="176"/>
      <c r="C1722" s="176"/>
      <c r="D1722" s="176"/>
      <c r="E1722" s="176"/>
      <c r="F1722" s="176"/>
      <c r="G1722" s="176" t="s">
        <v>1517</v>
      </c>
      <c r="H1722" s="193">
        <v>12</v>
      </c>
      <c r="I1722" s="176" t="s">
        <v>1518</v>
      </c>
      <c r="J1722" s="194">
        <v>199.44</v>
      </c>
    </row>
    <row r="1723" spans="1:10" ht="1.1499999999999999" customHeight="1" thickTop="1">
      <c r="A1723" s="177"/>
      <c r="B1723" s="177"/>
      <c r="C1723" s="177"/>
      <c r="D1723" s="177"/>
      <c r="E1723" s="177"/>
      <c r="F1723" s="177"/>
      <c r="G1723" s="177"/>
      <c r="H1723" s="177"/>
      <c r="I1723" s="177"/>
      <c r="J1723" s="177"/>
    </row>
    <row r="1724" spans="1:10" ht="18" customHeight="1">
      <c r="A1724" s="178" t="s">
        <v>2231</v>
      </c>
      <c r="B1724" s="179" t="s">
        <v>1480</v>
      </c>
      <c r="C1724" s="178" t="s">
        <v>1481</v>
      </c>
      <c r="D1724" s="178" t="s">
        <v>1482</v>
      </c>
      <c r="E1724" s="374" t="s">
        <v>1483</v>
      </c>
      <c r="F1724" s="374"/>
      <c r="G1724" s="180" t="s">
        <v>1484</v>
      </c>
      <c r="H1724" s="179" t="s">
        <v>1485</v>
      </c>
      <c r="I1724" s="179" t="s">
        <v>1486</v>
      </c>
      <c r="J1724" s="179" t="s">
        <v>1487</v>
      </c>
    </row>
    <row r="1725" spans="1:10" ht="39" customHeight="1">
      <c r="A1725" s="181" t="s">
        <v>1488</v>
      </c>
      <c r="B1725" s="182" t="s">
        <v>2232</v>
      </c>
      <c r="C1725" s="181" t="s">
        <v>13</v>
      </c>
      <c r="D1725" s="181" t="s">
        <v>676</v>
      </c>
      <c r="E1725" s="375" t="s">
        <v>1938</v>
      </c>
      <c r="F1725" s="375"/>
      <c r="G1725" s="183" t="s">
        <v>21</v>
      </c>
      <c r="H1725" s="195">
        <v>1</v>
      </c>
      <c r="I1725" s="196">
        <v>12.79</v>
      </c>
      <c r="J1725" s="196">
        <v>12.79</v>
      </c>
    </row>
    <row r="1726" spans="1:10" ht="25.9" customHeight="1">
      <c r="A1726" s="168" t="s">
        <v>1492</v>
      </c>
      <c r="B1726" s="169" t="s">
        <v>2107</v>
      </c>
      <c r="C1726" s="168" t="s">
        <v>13</v>
      </c>
      <c r="D1726" s="168" t="s">
        <v>2108</v>
      </c>
      <c r="E1726" s="371" t="s">
        <v>1498</v>
      </c>
      <c r="F1726" s="371"/>
      <c r="G1726" s="170" t="s">
        <v>1499</v>
      </c>
      <c r="H1726" s="189">
        <v>0.2026</v>
      </c>
      <c r="I1726" s="190">
        <v>21.66</v>
      </c>
      <c r="J1726" s="190">
        <v>4.38</v>
      </c>
    </row>
    <row r="1727" spans="1:10" ht="25.9" customHeight="1">
      <c r="A1727" s="168" t="s">
        <v>1492</v>
      </c>
      <c r="B1727" s="169" t="s">
        <v>1939</v>
      </c>
      <c r="C1727" s="168" t="s">
        <v>13</v>
      </c>
      <c r="D1727" s="168" t="s">
        <v>1940</v>
      </c>
      <c r="E1727" s="371" t="s">
        <v>1498</v>
      </c>
      <c r="F1727" s="371"/>
      <c r="G1727" s="170" t="s">
        <v>1499</v>
      </c>
      <c r="H1727" s="189">
        <v>0.2026</v>
      </c>
      <c r="I1727" s="190">
        <v>26.5</v>
      </c>
      <c r="J1727" s="190">
        <v>5.36</v>
      </c>
    </row>
    <row r="1728" spans="1:10" ht="24" customHeight="1">
      <c r="A1728" s="171" t="s">
        <v>1502</v>
      </c>
      <c r="B1728" s="172" t="s">
        <v>2155</v>
      </c>
      <c r="C1728" s="171" t="s">
        <v>13</v>
      </c>
      <c r="D1728" s="171" t="s">
        <v>2156</v>
      </c>
      <c r="E1728" s="372" t="s">
        <v>1505</v>
      </c>
      <c r="F1728" s="372"/>
      <c r="G1728" s="173" t="s">
        <v>21</v>
      </c>
      <c r="H1728" s="191">
        <v>1.06E-2</v>
      </c>
      <c r="I1728" s="192">
        <v>66.94</v>
      </c>
      <c r="J1728" s="192">
        <v>0.7</v>
      </c>
    </row>
    <row r="1729" spans="1:10" ht="25.9" customHeight="1">
      <c r="A1729" s="171" t="s">
        <v>1502</v>
      </c>
      <c r="B1729" s="172" t="s">
        <v>2233</v>
      </c>
      <c r="C1729" s="171" t="s">
        <v>13</v>
      </c>
      <c r="D1729" s="171" t="s">
        <v>2234</v>
      </c>
      <c r="E1729" s="372" t="s">
        <v>1505</v>
      </c>
      <c r="F1729" s="372"/>
      <c r="G1729" s="173" t="s">
        <v>21</v>
      </c>
      <c r="H1729" s="191">
        <v>1</v>
      </c>
      <c r="I1729" s="192">
        <v>1.35</v>
      </c>
      <c r="J1729" s="192">
        <v>1.35</v>
      </c>
    </row>
    <row r="1730" spans="1:10" ht="25.9" customHeight="1">
      <c r="A1730" s="171" t="s">
        <v>1502</v>
      </c>
      <c r="B1730" s="172" t="s">
        <v>2145</v>
      </c>
      <c r="C1730" s="171" t="s">
        <v>13</v>
      </c>
      <c r="D1730" s="171" t="s">
        <v>2146</v>
      </c>
      <c r="E1730" s="372" t="s">
        <v>1505</v>
      </c>
      <c r="F1730" s="372"/>
      <c r="G1730" s="173" t="s">
        <v>21</v>
      </c>
      <c r="H1730" s="191">
        <v>1.2E-2</v>
      </c>
      <c r="I1730" s="192">
        <v>75.84</v>
      </c>
      <c r="J1730" s="192">
        <v>0.91</v>
      </c>
    </row>
    <row r="1731" spans="1:10" ht="24" customHeight="1">
      <c r="A1731" s="171" t="s">
        <v>1502</v>
      </c>
      <c r="B1731" s="172" t="s">
        <v>2111</v>
      </c>
      <c r="C1731" s="171" t="s">
        <v>13</v>
      </c>
      <c r="D1731" s="171" t="s">
        <v>2112</v>
      </c>
      <c r="E1731" s="372" t="s">
        <v>1505</v>
      </c>
      <c r="F1731" s="372"/>
      <c r="G1731" s="173" t="s">
        <v>21</v>
      </c>
      <c r="H1731" s="191">
        <v>5.0700000000000002E-2</v>
      </c>
      <c r="I1731" s="192">
        <v>1.89</v>
      </c>
      <c r="J1731" s="192">
        <v>0.09</v>
      </c>
    </row>
    <row r="1732" spans="1:10" ht="25.5">
      <c r="A1732" s="174"/>
      <c r="B1732" s="174"/>
      <c r="C1732" s="174"/>
      <c r="D1732" s="174"/>
      <c r="E1732" s="174" t="s">
        <v>1512</v>
      </c>
      <c r="F1732" s="175">
        <v>6.82</v>
      </c>
      <c r="G1732" s="174" t="s">
        <v>1513</v>
      </c>
      <c r="H1732" s="175">
        <v>0</v>
      </c>
      <c r="I1732" s="174" t="s">
        <v>1514</v>
      </c>
      <c r="J1732" s="175">
        <v>6.82</v>
      </c>
    </row>
    <row r="1733" spans="1:10">
      <c r="A1733" s="174"/>
      <c r="B1733" s="174"/>
      <c r="C1733" s="174"/>
      <c r="D1733" s="174"/>
      <c r="E1733" s="174" t="s">
        <v>1515</v>
      </c>
      <c r="F1733" s="175">
        <v>3.19</v>
      </c>
      <c r="G1733" s="174"/>
      <c r="H1733" s="373" t="s">
        <v>1516</v>
      </c>
      <c r="I1733" s="373"/>
      <c r="J1733" s="175">
        <v>15.98</v>
      </c>
    </row>
    <row r="1734" spans="1:10" ht="49.9" customHeight="1" thickBot="1">
      <c r="A1734" s="176"/>
      <c r="B1734" s="176"/>
      <c r="C1734" s="176"/>
      <c r="D1734" s="176"/>
      <c r="E1734" s="176"/>
      <c r="F1734" s="176"/>
      <c r="G1734" s="176" t="s">
        <v>1517</v>
      </c>
      <c r="H1734" s="193">
        <v>17</v>
      </c>
      <c r="I1734" s="176" t="s">
        <v>1518</v>
      </c>
      <c r="J1734" s="194">
        <v>271.66000000000003</v>
      </c>
    </row>
    <row r="1735" spans="1:10" ht="1.1499999999999999" customHeight="1" thickTop="1">
      <c r="A1735" s="177"/>
      <c r="B1735" s="177"/>
      <c r="C1735" s="177"/>
      <c r="D1735" s="177"/>
      <c r="E1735" s="177"/>
      <c r="F1735" s="177"/>
      <c r="G1735" s="177"/>
      <c r="H1735" s="177"/>
      <c r="I1735" s="177"/>
      <c r="J1735" s="177"/>
    </row>
    <row r="1736" spans="1:10" ht="18" customHeight="1">
      <c r="A1736" s="178" t="s">
        <v>2235</v>
      </c>
      <c r="B1736" s="179" t="s">
        <v>1480</v>
      </c>
      <c r="C1736" s="178" t="s">
        <v>1481</v>
      </c>
      <c r="D1736" s="178" t="s">
        <v>1482</v>
      </c>
      <c r="E1736" s="374" t="s">
        <v>1483</v>
      </c>
      <c r="F1736" s="374"/>
      <c r="G1736" s="180" t="s">
        <v>1484</v>
      </c>
      <c r="H1736" s="179" t="s">
        <v>1485</v>
      </c>
      <c r="I1736" s="179" t="s">
        <v>1486</v>
      </c>
      <c r="J1736" s="179" t="s">
        <v>1487</v>
      </c>
    </row>
    <row r="1737" spans="1:10" ht="25.9" customHeight="1">
      <c r="A1737" s="181" t="s">
        <v>1488</v>
      </c>
      <c r="B1737" s="182" t="s">
        <v>2236</v>
      </c>
      <c r="C1737" s="181" t="s">
        <v>13</v>
      </c>
      <c r="D1737" s="181" t="s">
        <v>679</v>
      </c>
      <c r="E1737" s="375" t="s">
        <v>1938</v>
      </c>
      <c r="F1737" s="375"/>
      <c r="G1737" s="183" t="s">
        <v>21</v>
      </c>
      <c r="H1737" s="195">
        <v>1</v>
      </c>
      <c r="I1737" s="196">
        <v>23.18</v>
      </c>
      <c r="J1737" s="196">
        <v>23.18</v>
      </c>
    </row>
    <row r="1738" spans="1:10" ht="25.9" customHeight="1">
      <c r="A1738" s="168" t="s">
        <v>1492</v>
      </c>
      <c r="B1738" s="169" t="s">
        <v>2107</v>
      </c>
      <c r="C1738" s="168" t="s">
        <v>13</v>
      </c>
      <c r="D1738" s="168" t="s">
        <v>2108</v>
      </c>
      <c r="E1738" s="371" t="s">
        <v>1498</v>
      </c>
      <c r="F1738" s="371"/>
      <c r="G1738" s="170" t="s">
        <v>1499</v>
      </c>
      <c r="H1738" s="189">
        <v>0.1694</v>
      </c>
      <c r="I1738" s="190">
        <v>21.66</v>
      </c>
      <c r="J1738" s="190">
        <v>3.66</v>
      </c>
    </row>
    <row r="1739" spans="1:10" ht="25.9" customHeight="1">
      <c r="A1739" s="168" t="s">
        <v>1492</v>
      </c>
      <c r="B1739" s="169" t="s">
        <v>1939</v>
      </c>
      <c r="C1739" s="168" t="s">
        <v>13</v>
      </c>
      <c r="D1739" s="168" t="s">
        <v>1940</v>
      </c>
      <c r="E1739" s="371" t="s">
        <v>1498</v>
      </c>
      <c r="F1739" s="371"/>
      <c r="G1739" s="170" t="s">
        <v>1499</v>
      </c>
      <c r="H1739" s="189">
        <v>0.1694</v>
      </c>
      <c r="I1739" s="190">
        <v>26.5</v>
      </c>
      <c r="J1739" s="190">
        <v>4.4800000000000004</v>
      </c>
    </row>
    <row r="1740" spans="1:10" ht="24" customHeight="1">
      <c r="A1740" s="171" t="s">
        <v>1502</v>
      </c>
      <c r="B1740" s="172" t="s">
        <v>2155</v>
      </c>
      <c r="C1740" s="171" t="s">
        <v>13</v>
      </c>
      <c r="D1740" s="171" t="s">
        <v>2156</v>
      </c>
      <c r="E1740" s="372" t="s">
        <v>1505</v>
      </c>
      <c r="F1740" s="372"/>
      <c r="G1740" s="173" t="s">
        <v>21</v>
      </c>
      <c r="H1740" s="191">
        <v>2.47E-2</v>
      </c>
      <c r="I1740" s="192">
        <v>66.94</v>
      </c>
      <c r="J1740" s="192">
        <v>1.65</v>
      </c>
    </row>
    <row r="1741" spans="1:10" ht="25.9" customHeight="1">
      <c r="A1741" s="171" t="s">
        <v>1502</v>
      </c>
      <c r="B1741" s="172" t="s">
        <v>2237</v>
      </c>
      <c r="C1741" s="171" t="s">
        <v>13</v>
      </c>
      <c r="D1741" s="171" t="s">
        <v>2238</v>
      </c>
      <c r="E1741" s="372" t="s">
        <v>1505</v>
      </c>
      <c r="F1741" s="372"/>
      <c r="G1741" s="173" t="s">
        <v>21</v>
      </c>
      <c r="H1741" s="191">
        <v>1</v>
      </c>
      <c r="I1741" s="192">
        <v>10.84</v>
      </c>
      <c r="J1741" s="192">
        <v>10.84</v>
      </c>
    </row>
    <row r="1742" spans="1:10" ht="25.9" customHeight="1">
      <c r="A1742" s="171" t="s">
        <v>1502</v>
      </c>
      <c r="B1742" s="172" t="s">
        <v>2145</v>
      </c>
      <c r="C1742" s="171" t="s">
        <v>13</v>
      </c>
      <c r="D1742" s="171" t="s">
        <v>2146</v>
      </c>
      <c r="E1742" s="372" t="s">
        <v>1505</v>
      </c>
      <c r="F1742" s="372"/>
      <c r="G1742" s="173" t="s">
        <v>21</v>
      </c>
      <c r="H1742" s="191">
        <v>3.3000000000000002E-2</v>
      </c>
      <c r="I1742" s="192">
        <v>75.84</v>
      </c>
      <c r="J1742" s="192">
        <v>2.5</v>
      </c>
    </row>
    <row r="1743" spans="1:10" ht="24" customHeight="1">
      <c r="A1743" s="171" t="s">
        <v>1502</v>
      </c>
      <c r="B1743" s="172" t="s">
        <v>2111</v>
      </c>
      <c r="C1743" s="171" t="s">
        <v>13</v>
      </c>
      <c r="D1743" s="171" t="s">
        <v>2112</v>
      </c>
      <c r="E1743" s="372" t="s">
        <v>1505</v>
      </c>
      <c r="F1743" s="372"/>
      <c r="G1743" s="173" t="s">
        <v>21</v>
      </c>
      <c r="H1743" s="191">
        <v>2.8500000000000001E-2</v>
      </c>
      <c r="I1743" s="192">
        <v>1.89</v>
      </c>
      <c r="J1743" s="192">
        <v>0.05</v>
      </c>
    </row>
    <row r="1744" spans="1:10" ht="25.5">
      <c r="A1744" s="174"/>
      <c r="B1744" s="174"/>
      <c r="C1744" s="174"/>
      <c r="D1744" s="174"/>
      <c r="E1744" s="174" t="s">
        <v>1512</v>
      </c>
      <c r="F1744" s="175">
        <v>5.7</v>
      </c>
      <c r="G1744" s="174" t="s">
        <v>1513</v>
      </c>
      <c r="H1744" s="175">
        <v>0</v>
      </c>
      <c r="I1744" s="174" t="s">
        <v>1514</v>
      </c>
      <c r="J1744" s="175">
        <v>5.7</v>
      </c>
    </row>
    <row r="1745" spans="1:10">
      <c r="A1745" s="174"/>
      <c r="B1745" s="174"/>
      <c r="C1745" s="174"/>
      <c r="D1745" s="174"/>
      <c r="E1745" s="174" t="s">
        <v>1515</v>
      </c>
      <c r="F1745" s="175">
        <v>5.79</v>
      </c>
      <c r="G1745" s="174"/>
      <c r="H1745" s="373" t="s">
        <v>1516</v>
      </c>
      <c r="I1745" s="373"/>
      <c r="J1745" s="175">
        <v>28.97</v>
      </c>
    </row>
    <row r="1746" spans="1:10" ht="49.9" customHeight="1" thickBot="1">
      <c r="A1746" s="176"/>
      <c r="B1746" s="176"/>
      <c r="C1746" s="176"/>
      <c r="D1746" s="176"/>
      <c r="E1746" s="176"/>
      <c r="F1746" s="176"/>
      <c r="G1746" s="176" t="s">
        <v>1517</v>
      </c>
      <c r="H1746" s="193">
        <v>14</v>
      </c>
      <c r="I1746" s="176" t="s">
        <v>1518</v>
      </c>
      <c r="J1746" s="194">
        <v>405.58</v>
      </c>
    </row>
    <row r="1747" spans="1:10" ht="1.1499999999999999" customHeight="1" thickTop="1">
      <c r="A1747" s="177"/>
      <c r="B1747" s="177"/>
      <c r="C1747" s="177"/>
      <c r="D1747" s="177"/>
      <c r="E1747" s="177"/>
      <c r="F1747" s="177"/>
      <c r="G1747" s="177"/>
      <c r="H1747" s="177"/>
      <c r="I1747" s="177"/>
      <c r="J1747" s="177"/>
    </row>
    <row r="1748" spans="1:10" ht="18" customHeight="1">
      <c r="A1748" s="178" t="s">
        <v>2239</v>
      </c>
      <c r="B1748" s="179" t="s">
        <v>1480</v>
      </c>
      <c r="C1748" s="178" t="s">
        <v>1481</v>
      </c>
      <c r="D1748" s="178" t="s">
        <v>1482</v>
      </c>
      <c r="E1748" s="374" t="s">
        <v>1483</v>
      </c>
      <c r="F1748" s="374"/>
      <c r="G1748" s="180" t="s">
        <v>1484</v>
      </c>
      <c r="H1748" s="179" t="s">
        <v>1485</v>
      </c>
      <c r="I1748" s="179" t="s">
        <v>1486</v>
      </c>
      <c r="J1748" s="179" t="s">
        <v>1487</v>
      </c>
    </row>
    <row r="1749" spans="1:10" ht="25.9" customHeight="1">
      <c r="A1749" s="181" t="s">
        <v>1488</v>
      </c>
      <c r="B1749" s="182" t="s">
        <v>2240</v>
      </c>
      <c r="C1749" s="181" t="s">
        <v>13</v>
      </c>
      <c r="D1749" s="181" t="s">
        <v>682</v>
      </c>
      <c r="E1749" s="375" t="s">
        <v>1938</v>
      </c>
      <c r="F1749" s="375"/>
      <c r="G1749" s="183" t="s">
        <v>21</v>
      </c>
      <c r="H1749" s="195">
        <v>1</v>
      </c>
      <c r="I1749" s="196">
        <v>84.75</v>
      </c>
      <c r="J1749" s="196">
        <v>84.75</v>
      </c>
    </row>
    <row r="1750" spans="1:10" ht="25.9" customHeight="1">
      <c r="A1750" s="168" t="s">
        <v>1492</v>
      </c>
      <c r="B1750" s="169" t="s">
        <v>2107</v>
      </c>
      <c r="C1750" s="168" t="s">
        <v>13</v>
      </c>
      <c r="D1750" s="168" t="s">
        <v>2108</v>
      </c>
      <c r="E1750" s="371" t="s">
        <v>1498</v>
      </c>
      <c r="F1750" s="371"/>
      <c r="G1750" s="170" t="s">
        <v>1499</v>
      </c>
      <c r="H1750" s="189">
        <v>0.24590000000000001</v>
      </c>
      <c r="I1750" s="190">
        <v>21.66</v>
      </c>
      <c r="J1750" s="190">
        <v>5.32</v>
      </c>
    </row>
    <row r="1751" spans="1:10" ht="25.9" customHeight="1">
      <c r="A1751" s="168" t="s">
        <v>1492</v>
      </c>
      <c r="B1751" s="169" t="s">
        <v>1939</v>
      </c>
      <c r="C1751" s="168" t="s">
        <v>13</v>
      </c>
      <c r="D1751" s="168" t="s">
        <v>1940</v>
      </c>
      <c r="E1751" s="371" t="s">
        <v>1498</v>
      </c>
      <c r="F1751" s="371"/>
      <c r="G1751" s="170" t="s">
        <v>1499</v>
      </c>
      <c r="H1751" s="189">
        <v>0.24590000000000001</v>
      </c>
      <c r="I1751" s="190">
        <v>26.5</v>
      </c>
      <c r="J1751" s="190">
        <v>6.51</v>
      </c>
    </row>
    <row r="1752" spans="1:10" ht="24" customHeight="1">
      <c r="A1752" s="171" t="s">
        <v>1502</v>
      </c>
      <c r="B1752" s="172" t="s">
        <v>2155</v>
      </c>
      <c r="C1752" s="171" t="s">
        <v>13</v>
      </c>
      <c r="D1752" s="171" t="s">
        <v>2156</v>
      </c>
      <c r="E1752" s="372" t="s">
        <v>1505</v>
      </c>
      <c r="F1752" s="372"/>
      <c r="G1752" s="173" t="s">
        <v>21</v>
      </c>
      <c r="H1752" s="191">
        <v>3.8800000000000001E-2</v>
      </c>
      <c r="I1752" s="192">
        <v>66.94</v>
      </c>
      <c r="J1752" s="192">
        <v>2.59</v>
      </c>
    </row>
    <row r="1753" spans="1:10" ht="25.9" customHeight="1">
      <c r="A1753" s="171" t="s">
        <v>1502</v>
      </c>
      <c r="B1753" s="172" t="s">
        <v>2241</v>
      </c>
      <c r="C1753" s="171" t="s">
        <v>13</v>
      </c>
      <c r="D1753" s="171" t="s">
        <v>2242</v>
      </c>
      <c r="E1753" s="372" t="s">
        <v>1505</v>
      </c>
      <c r="F1753" s="372"/>
      <c r="G1753" s="173" t="s">
        <v>21</v>
      </c>
      <c r="H1753" s="191">
        <v>1</v>
      </c>
      <c r="I1753" s="192">
        <v>64.58</v>
      </c>
      <c r="J1753" s="192">
        <v>64.58</v>
      </c>
    </row>
    <row r="1754" spans="1:10" ht="25.9" customHeight="1">
      <c r="A1754" s="171" t="s">
        <v>1502</v>
      </c>
      <c r="B1754" s="172" t="s">
        <v>2145</v>
      </c>
      <c r="C1754" s="171" t="s">
        <v>13</v>
      </c>
      <c r="D1754" s="171" t="s">
        <v>2146</v>
      </c>
      <c r="E1754" s="372" t="s">
        <v>1505</v>
      </c>
      <c r="F1754" s="372"/>
      <c r="G1754" s="173" t="s">
        <v>21</v>
      </c>
      <c r="H1754" s="191">
        <v>7.4999999999999997E-2</v>
      </c>
      <c r="I1754" s="192">
        <v>75.84</v>
      </c>
      <c r="J1754" s="192">
        <v>5.68</v>
      </c>
    </row>
    <row r="1755" spans="1:10" ht="24" customHeight="1">
      <c r="A1755" s="171" t="s">
        <v>1502</v>
      </c>
      <c r="B1755" s="172" t="s">
        <v>2111</v>
      </c>
      <c r="C1755" s="171" t="s">
        <v>13</v>
      </c>
      <c r="D1755" s="171" t="s">
        <v>2112</v>
      </c>
      <c r="E1755" s="372" t="s">
        <v>1505</v>
      </c>
      <c r="F1755" s="372"/>
      <c r="G1755" s="173" t="s">
        <v>21</v>
      </c>
      <c r="H1755" s="191">
        <v>4.1300000000000003E-2</v>
      </c>
      <c r="I1755" s="192">
        <v>1.89</v>
      </c>
      <c r="J1755" s="192">
        <v>7.0000000000000007E-2</v>
      </c>
    </row>
    <row r="1756" spans="1:10" ht="25.5">
      <c r="A1756" s="174"/>
      <c r="B1756" s="174"/>
      <c r="C1756" s="174"/>
      <c r="D1756" s="174"/>
      <c r="E1756" s="174" t="s">
        <v>1512</v>
      </c>
      <c r="F1756" s="175">
        <v>8.2899999999999991</v>
      </c>
      <c r="G1756" s="174" t="s">
        <v>1513</v>
      </c>
      <c r="H1756" s="175">
        <v>0</v>
      </c>
      <c r="I1756" s="174" t="s">
        <v>1514</v>
      </c>
      <c r="J1756" s="175">
        <v>8.2899999999999991</v>
      </c>
    </row>
    <row r="1757" spans="1:10">
      <c r="A1757" s="174"/>
      <c r="B1757" s="174"/>
      <c r="C1757" s="174"/>
      <c r="D1757" s="174"/>
      <c r="E1757" s="174" t="s">
        <v>1515</v>
      </c>
      <c r="F1757" s="175">
        <v>21.18</v>
      </c>
      <c r="G1757" s="174"/>
      <c r="H1757" s="373" t="s">
        <v>1516</v>
      </c>
      <c r="I1757" s="373"/>
      <c r="J1757" s="175">
        <v>105.93</v>
      </c>
    </row>
    <row r="1758" spans="1:10" ht="49.9" customHeight="1" thickBot="1">
      <c r="A1758" s="176"/>
      <c r="B1758" s="176"/>
      <c r="C1758" s="176"/>
      <c r="D1758" s="176"/>
      <c r="E1758" s="176"/>
      <c r="F1758" s="176"/>
      <c r="G1758" s="176" t="s">
        <v>1517</v>
      </c>
      <c r="H1758" s="193">
        <v>7</v>
      </c>
      <c r="I1758" s="176" t="s">
        <v>1518</v>
      </c>
      <c r="J1758" s="194">
        <v>741.51</v>
      </c>
    </row>
    <row r="1759" spans="1:10" ht="1.1499999999999999" customHeight="1" thickTop="1">
      <c r="A1759" s="177"/>
      <c r="B1759" s="177"/>
      <c r="C1759" s="177"/>
      <c r="D1759" s="177"/>
      <c r="E1759" s="177"/>
      <c r="F1759" s="177"/>
      <c r="G1759" s="177"/>
      <c r="H1759" s="177"/>
      <c r="I1759" s="177"/>
      <c r="J1759" s="177"/>
    </row>
    <row r="1760" spans="1:10" ht="18" customHeight="1">
      <c r="A1760" s="178" t="s">
        <v>2243</v>
      </c>
      <c r="B1760" s="179" t="s">
        <v>1480</v>
      </c>
      <c r="C1760" s="178" t="s">
        <v>1481</v>
      </c>
      <c r="D1760" s="178" t="s">
        <v>1482</v>
      </c>
      <c r="E1760" s="374" t="s">
        <v>1483</v>
      </c>
      <c r="F1760" s="374"/>
      <c r="G1760" s="180" t="s">
        <v>1484</v>
      </c>
      <c r="H1760" s="179" t="s">
        <v>1485</v>
      </c>
      <c r="I1760" s="179" t="s">
        <v>1486</v>
      </c>
      <c r="J1760" s="179" t="s">
        <v>1487</v>
      </c>
    </row>
    <row r="1761" spans="1:10" ht="25.9" customHeight="1">
      <c r="A1761" s="181" t="s">
        <v>1488</v>
      </c>
      <c r="B1761" s="182" t="s">
        <v>2244</v>
      </c>
      <c r="C1761" s="181" t="s">
        <v>13</v>
      </c>
      <c r="D1761" s="181" t="s">
        <v>685</v>
      </c>
      <c r="E1761" s="375" t="s">
        <v>1938</v>
      </c>
      <c r="F1761" s="375"/>
      <c r="G1761" s="183" t="s">
        <v>21</v>
      </c>
      <c r="H1761" s="195">
        <v>1</v>
      </c>
      <c r="I1761" s="196">
        <v>111.55</v>
      </c>
      <c r="J1761" s="196">
        <v>111.55</v>
      </c>
    </row>
    <row r="1762" spans="1:10" ht="25.9" customHeight="1">
      <c r="A1762" s="168" t="s">
        <v>1492</v>
      </c>
      <c r="B1762" s="169" t="s">
        <v>2107</v>
      </c>
      <c r="C1762" s="168" t="s">
        <v>13</v>
      </c>
      <c r="D1762" s="168" t="s">
        <v>2108</v>
      </c>
      <c r="E1762" s="371" t="s">
        <v>1498</v>
      </c>
      <c r="F1762" s="371"/>
      <c r="G1762" s="170" t="s">
        <v>1499</v>
      </c>
      <c r="H1762" s="189">
        <v>0.27650000000000002</v>
      </c>
      <c r="I1762" s="190">
        <v>21.66</v>
      </c>
      <c r="J1762" s="190">
        <v>5.98</v>
      </c>
    </row>
    <row r="1763" spans="1:10" ht="25.9" customHeight="1">
      <c r="A1763" s="168" t="s">
        <v>1492</v>
      </c>
      <c r="B1763" s="169" t="s">
        <v>1939</v>
      </c>
      <c r="C1763" s="168" t="s">
        <v>13</v>
      </c>
      <c r="D1763" s="168" t="s">
        <v>1940</v>
      </c>
      <c r="E1763" s="371" t="s">
        <v>1498</v>
      </c>
      <c r="F1763" s="371"/>
      <c r="G1763" s="170" t="s">
        <v>1499</v>
      </c>
      <c r="H1763" s="189">
        <v>0.27650000000000002</v>
      </c>
      <c r="I1763" s="190">
        <v>26.5</v>
      </c>
      <c r="J1763" s="190">
        <v>7.32</v>
      </c>
    </row>
    <row r="1764" spans="1:10" ht="24" customHeight="1">
      <c r="A1764" s="171" t="s">
        <v>1502</v>
      </c>
      <c r="B1764" s="172" t="s">
        <v>2155</v>
      </c>
      <c r="C1764" s="171" t="s">
        <v>13</v>
      </c>
      <c r="D1764" s="171" t="s">
        <v>2156</v>
      </c>
      <c r="E1764" s="372" t="s">
        <v>1505</v>
      </c>
      <c r="F1764" s="372"/>
      <c r="G1764" s="173" t="s">
        <v>21</v>
      </c>
      <c r="H1764" s="191">
        <v>5.2900000000000003E-2</v>
      </c>
      <c r="I1764" s="192">
        <v>66.94</v>
      </c>
      <c r="J1764" s="192">
        <v>3.54</v>
      </c>
    </row>
    <row r="1765" spans="1:10" ht="25.9" customHeight="1">
      <c r="A1765" s="171" t="s">
        <v>1502</v>
      </c>
      <c r="B1765" s="172" t="s">
        <v>2245</v>
      </c>
      <c r="C1765" s="171" t="s">
        <v>13</v>
      </c>
      <c r="D1765" s="171" t="s">
        <v>2246</v>
      </c>
      <c r="E1765" s="372" t="s">
        <v>1505</v>
      </c>
      <c r="F1765" s="372"/>
      <c r="G1765" s="173" t="s">
        <v>21</v>
      </c>
      <c r="H1765" s="191">
        <v>1</v>
      </c>
      <c r="I1765" s="192">
        <v>87.81</v>
      </c>
      <c r="J1765" s="192">
        <v>87.81</v>
      </c>
    </row>
    <row r="1766" spans="1:10" ht="25.9" customHeight="1">
      <c r="A1766" s="171" t="s">
        <v>1502</v>
      </c>
      <c r="B1766" s="172" t="s">
        <v>2145</v>
      </c>
      <c r="C1766" s="171" t="s">
        <v>13</v>
      </c>
      <c r="D1766" s="171" t="s">
        <v>2146</v>
      </c>
      <c r="E1766" s="372" t="s">
        <v>1505</v>
      </c>
      <c r="F1766" s="372"/>
      <c r="G1766" s="173" t="s">
        <v>21</v>
      </c>
      <c r="H1766" s="191">
        <v>0.09</v>
      </c>
      <c r="I1766" s="192">
        <v>75.84</v>
      </c>
      <c r="J1766" s="192">
        <v>6.82</v>
      </c>
    </row>
    <row r="1767" spans="1:10" ht="24" customHeight="1">
      <c r="A1767" s="171" t="s">
        <v>1502</v>
      </c>
      <c r="B1767" s="172" t="s">
        <v>2111</v>
      </c>
      <c r="C1767" s="171" t="s">
        <v>13</v>
      </c>
      <c r="D1767" s="171" t="s">
        <v>2112</v>
      </c>
      <c r="E1767" s="372" t="s">
        <v>1505</v>
      </c>
      <c r="F1767" s="372"/>
      <c r="G1767" s="173" t="s">
        <v>21</v>
      </c>
      <c r="H1767" s="191">
        <v>4.6100000000000002E-2</v>
      </c>
      <c r="I1767" s="192">
        <v>1.89</v>
      </c>
      <c r="J1767" s="192">
        <v>0.08</v>
      </c>
    </row>
    <row r="1768" spans="1:10" ht="25.5">
      <c r="A1768" s="174"/>
      <c r="B1768" s="174"/>
      <c r="C1768" s="174"/>
      <c r="D1768" s="174"/>
      <c r="E1768" s="174" t="s">
        <v>1512</v>
      </c>
      <c r="F1768" s="175">
        <v>9.32</v>
      </c>
      <c r="G1768" s="174" t="s">
        <v>1513</v>
      </c>
      <c r="H1768" s="175">
        <v>0</v>
      </c>
      <c r="I1768" s="174" t="s">
        <v>1514</v>
      </c>
      <c r="J1768" s="175">
        <v>9.32</v>
      </c>
    </row>
    <row r="1769" spans="1:10">
      <c r="A1769" s="174"/>
      <c r="B1769" s="174"/>
      <c r="C1769" s="174"/>
      <c r="D1769" s="174"/>
      <c r="E1769" s="174" t="s">
        <v>1515</v>
      </c>
      <c r="F1769" s="175">
        <v>27.88</v>
      </c>
      <c r="G1769" s="174"/>
      <c r="H1769" s="373" t="s">
        <v>1516</v>
      </c>
      <c r="I1769" s="373"/>
      <c r="J1769" s="175">
        <v>139.43</v>
      </c>
    </row>
    <row r="1770" spans="1:10" ht="49.9" customHeight="1" thickBot="1">
      <c r="A1770" s="176"/>
      <c r="B1770" s="176"/>
      <c r="C1770" s="176"/>
      <c r="D1770" s="176"/>
      <c r="E1770" s="176"/>
      <c r="F1770" s="176"/>
      <c r="G1770" s="176" t="s">
        <v>1517</v>
      </c>
      <c r="H1770" s="193">
        <v>4</v>
      </c>
      <c r="I1770" s="176" t="s">
        <v>1518</v>
      </c>
      <c r="J1770" s="194">
        <v>557.72</v>
      </c>
    </row>
    <row r="1771" spans="1:10" ht="1.1499999999999999" customHeight="1" thickTop="1">
      <c r="A1771" s="177"/>
      <c r="B1771" s="177"/>
      <c r="C1771" s="177"/>
      <c r="D1771" s="177"/>
      <c r="E1771" s="177"/>
      <c r="F1771" s="177"/>
      <c r="G1771" s="177"/>
      <c r="H1771" s="177"/>
      <c r="I1771" s="177"/>
      <c r="J1771" s="177"/>
    </row>
    <row r="1772" spans="1:10" ht="18" customHeight="1">
      <c r="A1772" s="178" t="s">
        <v>2247</v>
      </c>
      <c r="B1772" s="179" t="s">
        <v>1480</v>
      </c>
      <c r="C1772" s="178" t="s">
        <v>1481</v>
      </c>
      <c r="D1772" s="178" t="s">
        <v>1482</v>
      </c>
      <c r="E1772" s="374" t="s">
        <v>1483</v>
      </c>
      <c r="F1772" s="374"/>
      <c r="G1772" s="180" t="s">
        <v>1484</v>
      </c>
      <c r="H1772" s="179" t="s">
        <v>1485</v>
      </c>
      <c r="I1772" s="179" t="s">
        <v>1486</v>
      </c>
      <c r="J1772" s="179" t="s">
        <v>1487</v>
      </c>
    </row>
    <row r="1773" spans="1:10" ht="39" customHeight="1">
      <c r="A1773" s="181" t="s">
        <v>1488</v>
      </c>
      <c r="B1773" s="182" t="s">
        <v>2248</v>
      </c>
      <c r="C1773" s="181" t="s">
        <v>13</v>
      </c>
      <c r="D1773" s="181" t="s">
        <v>688</v>
      </c>
      <c r="E1773" s="375" t="s">
        <v>1938</v>
      </c>
      <c r="F1773" s="375"/>
      <c r="G1773" s="183" t="s">
        <v>21</v>
      </c>
      <c r="H1773" s="195">
        <v>1</v>
      </c>
      <c r="I1773" s="196">
        <v>20.7</v>
      </c>
      <c r="J1773" s="196">
        <v>20.7</v>
      </c>
    </row>
    <row r="1774" spans="1:10" ht="25.9" customHeight="1">
      <c r="A1774" s="168" t="s">
        <v>1492</v>
      </c>
      <c r="B1774" s="169" t="s">
        <v>2107</v>
      </c>
      <c r="C1774" s="168" t="s">
        <v>13</v>
      </c>
      <c r="D1774" s="168" t="s">
        <v>2108</v>
      </c>
      <c r="E1774" s="371" t="s">
        <v>1498</v>
      </c>
      <c r="F1774" s="371"/>
      <c r="G1774" s="170" t="s">
        <v>1499</v>
      </c>
      <c r="H1774" s="189">
        <v>0.1318</v>
      </c>
      <c r="I1774" s="190">
        <v>21.66</v>
      </c>
      <c r="J1774" s="190">
        <v>2.85</v>
      </c>
    </row>
    <row r="1775" spans="1:10" ht="25.9" customHeight="1">
      <c r="A1775" s="168" t="s">
        <v>1492</v>
      </c>
      <c r="B1775" s="169" t="s">
        <v>1939</v>
      </c>
      <c r="C1775" s="168" t="s">
        <v>13</v>
      </c>
      <c r="D1775" s="168" t="s">
        <v>1940</v>
      </c>
      <c r="E1775" s="371" t="s">
        <v>1498</v>
      </c>
      <c r="F1775" s="371"/>
      <c r="G1775" s="170" t="s">
        <v>1499</v>
      </c>
      <c r="H1775" s="189">
        <v>0.1318</v>
      </c>
      <c r="I1775" s="190">
        <v>26.5</v>
      </c>
      <c r="J1775" s="190">
        <v>3.49</v>
      </c>
    </row>
    <row r="1776" spans="1:10" ht="24" customHeight="1">
      <c r="A1776" s="171" t="s">
        <v>1502</v>
      </c>
      <c r="B1776" s="172" t="s">
        <v>2155</v>
      </c>
      <c r="C1776" s="171" t="s">
        <v>13</v>
      </c>
      <c r="D1776" s="171" t="s">
        <v>2156</v>
      </c>
      <c r="E1776" s="372" t="s">
        <v>1505</v>
      </c>
      <c r="F1776" s="372"/>
      <c r="G1776" s="173" t="s">
        <v>21</v>
      </c>
      <c r="H1776" s="191">
        <v>1.7600000000000001E-2</v>
      </c>
      <c r="I1776" s="192">
        <v>66.94</v>
      </c>
      <c r="J1776" s="192">
        <v>1.17</v>
      </c>
    </row>
    <row r="1777" spans="1:10" ht="25.9" customHeight="1">
      <c r="A1777" s="171" t="s">
        <v>1502</v>
      </c>
      <c r="B1777" s="172" t="s">
        <v>2249</v>
      </c>
      <c r="C1777" s="171" t="s">
        <v>13</v>
      </c>
      <c r="D1777" s="171" t="s">
        <v>2250</v>
      </c>
      <c r="E1777" s="372" t="s">
        <v>1505</v>
      </c>
      <c r="F1777" s="372"/>
      <c r="G1777" s="173" t="s">
        <v>21</v>
      </c>
      <c r="H1777" s="191">
        <v>1</v>
      </c>
      <c r="I1777" s="192">
        <v>11.45</v>
      </c>
      <c r="J1777" s="192">
        <v>11.45</v>
      </c>
    </row>
    <row r="1778" spans="1:10" ht="25.9" customHeight="1">
      <c r="A1778" s="171" t="s">
        <v>1502</v>
      </c>
      <c r="B1778" s="172" t="s">
        <v>2145</v>
      </c>
      <c r="C1778" s="171" t="s">
        <v>13</v>
      </c>
      <c r="D1778" s="171" t="s">
        <v>2146</v>
      </c>
      <c r="E1778" s="372" t="s">
        <v>1505</v>
      </c>
      <c r="F1778" s="372"/>
      <c r="G1778" s="173" t="s">
        <v>21</v>
      </c>
      <c r="H1778" s="191">
        <v>2.2499999999999999E-2</v>
      </c>
      <c r="I1778" s="192">
        <v>75.84</v>
      </c>
      <c r="J1778" s="192">
        <v>1.7</v>
      </c>
    </row>
    <row r="1779" spans="1:10" ht="24" customHeight="1">
      <c r="A1779" s="171" t="s">
        <v>1502</v>
      </c>
      <c r="B1779" s="172" t="s">
        <v>2111</v>
      </c>
      <c r="C1779" s="171" t="s">
        <v>13</v>
      </c>
      <c r="D1779" s="171" t="s">
        <v>2112</v>
      </c>
      <c r="E1779" s="372" t="s">
        <v>1505</v>
      </c>
      <c r="F1779" s="372"/>
      <c r="G1779" s="173" t="s">
        <v>21</v>
      </c>
      <c r="H1779" s="191">
        <v>2.4400000000000002E-2</v>
      </c>
      <c r="I1779" s="192">
        <v>1.89</v>
      </c>
      <c r="J1779" s="192">
        <v>0.04</v>
      </c>
    </row>
    <row r="1780" spans="1:10" ht="25.5">
      <c r="A1780" s="174"/>
      <c r="B1780" s="174"/>
      <c r="C1780" s="174"/>
      <c r="D1780" s="174"/>
      <c r="E1780" s="174" t="s">
        <v>1512</v>
      </c>
      <c r="F1780" s="175">
        <v>4.4400000000000004</v>
      </c>
      <c r="G1780" s="174" t="s">
        <v>1513</v>
      </c>
      <c r="H1780" s="175">
        <v>0</v>
      </c>
      <c r="I1780" s="174" t="s">
        <v>1514</v>
      </c>
      <c r="J1780" s="175">
        <v>4.4400000000000004</v>
      </c>
    </row>
    <row r="1781" spans="1:10">
      <c r="A1781" s="174"/>
      <c r="B1781" s="174"/>
      <c r="C1781" s="174"/>
      <c r="D1781" s="174"/>
      <c r="E1781" s="174" t="s">
        <v>1515</v>
      </c>
      <c r="F1781" s="175">
        <v>5.17</v>
      </c>
      <c r="G1781" s="174"/>
      <c r="H1781" s="373" t="s">
        <v>1516</v>
      </c>
      <c r="I1781" s="373"/>
      <c r="J1781" s="175">
        <v>25.87</v>
      </c>
    </row>
    <row r="1782" spans="1:10" ht="49.9" customHeight="1" thickBot="1">
      <c r="A1782" s="176"/>
      <c r="B1782" s="176"/>
      <c r="C1782" s="176"/>
      <c r="D1782" s="176"/>
      <c r="E1782" s="176"/>
      <c r="F1782" s="176"/>
      <c r="G1782" s="176" t="s">
        <v>1517</v>
      </c>
      <c r="H1782" s="193">
        <v>10</v>
      </c>
      <c r="I1782" s="176" t="s">
        <v>1518</v>
      </c>
      <c r="J1782" s="194">
        <v>258.7</v>
      </c>
    </row>
    <row r="1783" spans="1:10" ht="1.1499999999999999" customHeight="1" thickTop="1">
      <c r="A1783" s="177"/>
      <c r="B1783" s="177"/>
      <c r="C1783" s="177"/>
      <c r="D1783" s="177"/>
      <c r="E1783" s="177"/>
      <c r="F1783" s="177"/>
      <c r="G1783" s="177"/>
      <c r="H1783" s="177"/>
      <c r="I1783" s="177"/>
      <c r="J1783" s="177"/>
    </row>
    <row r="1784" spans="1:10" ht="18" customHeight="1">
      <c r="A1784" s="178" t="s">
        <v>2251</v>
      </c>
      <c r="B1784" s="179" t="s">
        <v>1480</v>
      </c>
      <c r="C1784" s="178" t="s">
        <v>1481</v>
      </c>
      <c r="D1784" s="178" t="s">
        <v>1482</v>
      </c>
      <c r="E1784" s="374" t="s">
        <v>1483</v>
      </c>
      <c r="F1784" s="374"/>
      <c r="G1784" s="180" t="s">
        <v>1484</v>
      </c>
      <c r="H1784" s="179" t="s">
        <v>1485</v>
      </c>
      <c r="I1784" s="179" t="s">
        <v>1486</v>
      </c>
      <c r="J1784" s="179" t="s">
        <v>1487</v>
      </c>
    </row>
    <row r="1785" spans="1:10" ht="39" customHeight="1">
      <c r="A1785" s="181" t="s">
        <v>1488</v>
      </c>
      <c r="B1785" s="182" t="s">
        <v>2252</v>
      </c>
      <c r="C1785" s="181" t="s">
        <v>13</v>
      </c>
      <c r="D1785" s="181" t="s">
        <v>691</v>
      </c>
      <c r="E1785" s="375" t="s">
        <v>1938</v>
      </c>
      <c r="F1785" s="375"/>
      <c r="G1785" s="183" t="s">
        <v>21</v>
      </c>
      <c r="H1785" s="195">
        <v>1</v>
      </c>
      <c r="I1785" s="196">
        <v>64.150000000000006</v>
      </c>
      <c r="J1785" s="196">
        <v>64.150000000000006</v>
      </c>
    </row>
    <row r="1786" spans="1:10" ht="25.9" customHeight="1">
      <c r="A1786" s="168" t="s">
        <v>1492</v>
      </c>
      <c r="B1786" s="169" t="s">
        <v>2107</v>
      </c>
      <c r="C1786" s="168" t="s">
        <v>13</v>
      </c>
      <c r="D1786" s="168" t="s">
        <v>2108</v>
      </c>
      <c r="E1786" s="371" t="s">
        <v>1498</v>
      </c>
      <c r="F1786" s="371"/>
      <c r="G1786" s="170" t="s">
        <v>1499</v>
      </c>
      <c r="H1786" s="189">
        <v>0.2077</v>
      </c>
      <c r="I1786" s="190">
        <v>21.66</v>
      </c>
      <c r="J1786" s="190">
        <v>4.49</v>
      </c>
    </row>
    <row r="1787" spans="1:10" ht="25.9" customHeight="1">
      <c r="A1787" s="168" t="s">
        <v>1492</v>
      </c>
      <c r="B1787" s="169" t="s">
        <v>1939</v>
      </c>
      <c r="C1787" s="168" t="s">
        <v>13</v>
      </c>
      <c r="D1787" s="168" t="s">
        <v>1940</v>
      </c>
      <c r="E1787" s="371" t="s">
        <v>1498</v>
      </c>
      <c r="F1787" s="371"/>
      <c r="G1787" s="170" t="s">
        <v>1499</v>
      </c>
      <c r="H1787" s="189">
        <v>0.2077</v>
      </c>
      <c r="I1787" s="190">
        <v>26.5</v>
      </c>
      <c r="J1787" s="190">
        <v>5.5</v>
      </c>
    </row>
    <row r="1788" spans="1:10" ht="24" customHeight="1">
      <c r="A1788" s="171" t="s">
        <v>1502</v>
      </c>
      <c r="B1788" s="172" t="s">
        <v>2155</v>
      </c>
      <c r="C1788" s="171" t="s">
        <v>13</v>
      </c>
      <c r="D1788" s="171" t="s">
        <v>2156</v>
      </c>
      <c r="E1788" s="372" t="s">
        <v>1505</v>
      </c>
      <c r="F1788" s="372"/>
      <c r="G1788" s="173" t="s">
        <v>21</v>
      </c>
      <c r="H1788" s="191">
        <v>3.1800000000000002E-2</v>
      </c>
      <c r="I1788" s="192">
        <v>66.94</v>
      </c>
      <c r="J1788" s="192">
        <v>2.12</v>
      </c>
    </row>
    <row r="1789" spans="1:10" ht="25.9" customHeight="1">
      <c r="A1789" s="171" t="s">
        <v>1502</v>
      </c>
      <c r="B1789" s="172" t="s">
        <v>2253</v>
      </c>
      <c r="C1789" s="171" t="s">
        <v>13</v>
      </c>
      <c r="D1789" s="171" t="s">
        <v>2254</v>
      </c>
      <c r="E1789" s="372" t="s">
        <v>1505</v>
      </c>
      <c r="F1789" s="372"/>
      <c r="G1789" s="173" t="s">
        <v>21</v>
      </c>
      <c r="H1789" s="191">
        <v>1</v>
      </c>
      <c r="I1789" s="192">
        <v>47.89</v>
      </c>
      <c r="J1789" s="192">
        <v>47.89</v>
      </c>
    </row>
    <row r="1790" spans="1:10" ht="25.9" customHeight="1">
      <c r="A1790" s="171" t="s">
        <v>1502</v>
      </c>
      <c r="B1790" s="172" t="s">
        <v>2145</v>
      </c>
      <c r="C1790" s="171" t="s">
        <v>13</v>
      </c>
      <c r="D1790" s="171" t="s">
        <v>2146</v>
      </c>
      <c r="E1790" s="372" t="s">
        <v>1505</v>
      </c>
      <c r="F1790" s="372"/>
      <c r="G1790" s="173" t="s">
        <v>21</v>
      </c>
      <c r="H1790" s="191">
        <v>5.3999999999999999E-2</v>
      </c>
      <c r="I1790" s="192">
        <v>75.84</v>
      </c>
      <c r="J1790" s="192">
        <v>4.09</v>
      </c>
    </row>
    <row r="1791" spans="1:10" ht="24" customHeight="1">
      <c r="A1791" s="171" t="s">
        <v>1502</v>
      </c>
      <c r="B1791" s="172" t="s">
        <v>2111</v>
      </c>
      <c r="C1791" s="171" t="s">
        <v>13</v>
      </c>
      <c r="D1791" s="171" t="s">
        <v>2112</v>
      </c>
      <c r="E1791" s="372" t="s">
        <v>1505</v>
      </c>
      <c r="F1791" s="372"/>
      <c r="G1791" s="173" t="s">
        <v>21</v>
      </c>
      <c r="H1791" s="191">
        <v>3.6999999999999998E-2</v>
      </c>
      <c r="I1791" s="192">
        <v>1.89</v>
      </c>
      <c r="J1791" s="192">
        <v>0.06</v>
      </c>
    </row>
    <row r="1792" spans="1:10" ht="25.5">
      <c r="A1792" s="174"/>
      <c r="B1792" s="174"/>
      <c r="C1792" s="174"/>
      <c r="D1792" s="174"/>
      <c r="E1792" s="174" t="s">
        <v>1512</v>
      </c>
      <c r="F1792" s="175">
        <v>6.99</v>
      </c>
      <c r="G1792" s="174" t="s">
        <v>1513</v>
      </c>
      <c r="H1792" s="175">
        <v>0</v>
      </c>
      <c r="I1792" s="174" t="s">
        <v>1514</v>
      </c>
      <c r="J1792" s="175">
        <v>6.99</v>
      </c>
    </row>
    <row r="1793" spans="1:10">
      <c r="A1793" s="174"/>
      <c r="B1793" s="174"/>
      <c r="C1793" s="174"/>
      <c r="D1793" s="174"/>
      <c r="E1793" s="174" t="s">
        <v>1515</v>
      </c>
      <c r="F1793" s="175">
        <v>16.03</v>
      </c>
      <c r="G1793" s="174"/>
      <c r="H1793" s="373" t="s">
        <v>1516</v>
      </c>
      <c r="I1793" s="373"/>
      <c r="J1793" s="175">
        <v>80.180000000000007</v>
      </c>
    </row>
    <row r="1794" spans="1:10" ht="49.9" customHeight="1" thickBot="1">
      <c r="A1794" s="176"/>
      <c r="B1794" s="176"/>
      <c r="C1794" s="176"/>
      <c r="D1794" s="176"/>
      <c r="E1794" s="176"/>
      <c r="F1794" s="176"/>
      <c r="G1794" s="176" t="s">
        <v>1517</v>
      </c>
      <c r="H1794" s="193">
        <v>2</v>
      </c>
      <c r="I1794" s="176" t="s">
        <v>1518</v>
      </c>
      <c r="J1794" s="194">
        <v>160.36000000000001</v>
      </c>
    </row>
    <row r="1795" spans="1:10" ht="1.1499999999999999" customHeight="1" thickTop="1">
      <c r="A1795" s="177"/>
      <c r="B1795" s="177"/>
      <c r="C1795" s="177"/>
      <c r="D1795" s="177"/>
      <c r="E1795" s="177"/>
      <c r="F1795" s="177"/>
      <c r="G1795" s="177"/>
      <c r="H1795" s="177"/>
      <c r="I1795" s="177"/>
      <c r="J1795" s="177"/>
    </row>
    <row r="1796" spans="1:10" ht="18" customHeight="1">
      <c r="A1796" s="178" t="s">
        <v>2255</v>
      </c>
      <c r="B1796" s="179" t="s">
        <v>1480</v>
      </c>
      <c r="C1796" s="178" t="s">
        <v>1481</v>
      </c>
      <c r="D1796" s="178" t="s">
        <v>1482</v>
      </c>
      <c r="E1796" s="374" t="s">
        <v>1483</v>
      </c>
      <c r="F1796" s="374"/>
      <c r="G1796" s="180" t="s">
        <v>1484</v>
      </c>
      <c r="H1796" s="179" t="s">
        <v>1485</v>
      </c>
      <c r="I1796" s="179" t="s">
        <v>1486</v>
      </c>
      <c r="J1796" s="179" t="s">
        <v>1487</v>
      </c>
    </row>
    <row r="1797" spans="1:10" ht="39" customHeight="1">
      <c r="A1797" s="181" t="s">
        <v>1488</v>
      </c>
      <c r="B1797" s="182" t="s">
        <v>2252</v>
      </c>
      <c r="C1797" s="181" t="s">
        <v>13</v>
      </c>
      <c r="D1797" s="181" t="s">
        <v>691</v>
      </c>
      <c r="E1797" s="375" t="s">
        <v>1938</v>
      </c>
      <c r="F1797" s="375"/>
      <c r="G1797" s="183" t="s">
        <v>21</v>
      </c>
      <c r="H1797" s="195">
        <v>1</v>
      </c>
      <c r="I1797" s="196">
        <v>64.150000000000006</v>
      </c>
      <c r="J1797" s="196">
        <v>64.150000000000006</v>
      </c>
    </row>
    <row r="1798" spans="1:10" ht="25.9" customHeight="1">
      <c r="A1798" s="168" t="s">
        <v>1492</v>
      </c>
      <c r="B1798" s="169" t="s">
        <v>2107</v>
      </c>
      <c r="C1798" s="168" t="s">
        <v>13</v>
      </c>
      <c r="D1798" s="168" t="s">
        <v>2108</v>
      </c>
      <c r="E1798" s="371" t="s">
        <v>1498</v>
      </c>
      <c r="F1798" s="371"/>
      <c r="G1798" s="170" t="s">
        <v>1499</v>
      </c>
      <c r="H1798" s="189">
        <v>0.2077</v>
      </c>
      <c r="I1798" s="190">
        <v>21.66</v>
      </c>
      <c r="J1798" s="190">
        <v>4.49</v>
      </c>
    </row>
    <row r="1799" spans="1:10" ht="25.9" customHeight="1">
      <c r="A1799" s="168" t="s">
        <v>1492</v>
      </c>
      <c r="B1799" s="169" t="s">
        <v>1939</v>
      </c>
      <c r="C1799" s="168" t="s">
        <v>13</v>
      </c>
      <c r="D1799" s="168" t="s">
        <v>1940</v>
      </c>
      <c r="E1799" s="371" t="s">
        <v>1498</v>
      </c>
      <c r="F1799" s="371"/>
      <c r="G1799" s="170" t="s">
        <v>1499</v>
      </c>
      <c r="H1799" s="189">
        <v>0.2077</v>
      </c>
      <c r="I1799" s="190">
        <v>26.5</v>
      </c>
      <c r="J1799" s="190">
        <v>5.5</v>
      </c>
    </row>
    <row r="1800" spans="1:10" ht="24" customHeight="1">
      <c r="A1800" s="171" t="s">
        <v>1502</v>
      </c>
      <c r="B1800" s="172" t="s">
        <v>2155</v>
      </c>
      <c r="C1800" s="171" t="s">
        <v>13</v>
      </c>
      <c r="D1800" s="171" t="s">
        <v>2156</v>
      </c>
      <c r="E1800" s="372" t="s">
        <v>1505</v>
      </c>
      <c r="F1800" s="372"/>
      <c r="G1800" s="173" t="s">
        <v>21</v>
      </c>
      <c r="H1800" s="191">
        <v>3.1800000000000002E-2</v>
      </c>
      <c r="I1800" s="192">
        <v>66.94</v>
      </c>
      <c r="J1800" s="192">
        <v>2.12</v>
      </c>
    </row>
    <row r="1801" spans="1:10" ht="25.9" customHeight="1">
      <c r="A1801" s="171" t="s">
        <v>1502</v>
      </c>
      <c r="B1801" s="172" t="s">
        <v>2253</v>
      </c>
      <c r="C1801" s="171" t="s">
        <v>13</v>
      </c>
      <c r="D1801" s="171" t="s">
        <v>2254</v>
      </c>
      <c r="E1801" s="372" t="s">
        <v>1505</v>
      </c>
      <c r="F1801" s="372"/>
      <c r="G1801" s="173" t="s">
        <v>21</v>
      </c>
      <c r="H1801" s="191">
        <v>1</v>
      </c>
      <c r="I1801" s="192">
        <v>47.89</v>
      </c>
      <c r="J1801" s="192">
        <v>47.89</v>
      </c>
    </row>
    <row r="1802" spans="1:10" ht="25.9" customHeight="1">
      <c r="A1802" s="171" t="s">
        <v>1502</v>
      </c>
      <c r="B1802" s="172" t="s">
        <v>2145</v>
      </c>
      <c r="C1802" s="171" t="s">
        <v>13</v>
      </c>
      <c r="D1802" s="171" t="s">
        <v>2146</v>
      </c>
      <c r="E1802" s="372" t="s">
        <v>1505</v>
      </c>
      <c r="F1802" s="372"/>
      <c r="G1802" s="173" t="s">
        <v>21</v>
      </c>
      <c r="H1802" s="191">
        <v>5.3999999999999999E-2</v>
      </c>
      <c r="I1802" s="192">
        <v>75.84</v>
      </c>
      <c r="J1802" s="192">
        <v>4.09</v>
      </c>
    </row>
    <row r="1803" spans="1:10" ht="24" customHeight="1">
      <c r="A1803" s="171" t="s">
        <v>1502</v>
      </c>
      <c r="B1803" s="172" t="s">
        <v>2111</v>
      </c>
      <c r="C1803" s="171" t="s">
        <v>13</v>
      </c>
      <c r="D1803" s="171" t="s">
        <v>2112</v>
      </c>
      <c r="E1803" s="372" t="s">
        <v>1505</v>
      </c>
      <c r="F1803" s="372"/>
      <c r="G1803" s="173" t="s">
        <v>21</v>
      </c>
      <c r="H1803" s="191">
        <v>3.6999999999999998E-2</v>
      </c>
      <c r="I1803" s="192">
        <v>1.89</v>
      </c>
      <c r="J1803" s="192">
        <v>0.06</v>
      </c>
    </row>
    <row r="1804" spans="1:10" ht="25.5">
      <c r="A1804" s="174"/>
      <c r="B1804" s="174"/>
      <c r="C1804" s="174"/>
      <c r="D1804" s="174"/>
      <c r="E1804" s="174" t="s">
        <v>1512</v>
      </c>
      <c r="F1804" s="175">
        <v>6.99</v>
      </c>
      <c r="G1804" s="174" t="s">
        <v>1513</v>
      </c>
      <c r="H1804" s="175">
        <v>0</v>
      </c>
      <c r="I1804" s="174" t="s">
        <v>1514</v>
      </c>
      <c r="J1804" s="175">
        <v>6.99</v>
      </c>
    </row>
    <row r="1805" spans="1:10">
      <c r="A1805" s="174"/>
      <c r="B1805" s="174"/>
      <c r="C1805" s="174"/>
      <c r="D1805" s="174"/>
      <c r="E1805" s="174" t="s">
        <v>1515</v>
      </c>
      <c r="F1805" s="175">
        <v>16.03</v>
      </c>
      <c r="G1805" s="174"/>
      <c r="H1805" s="373" t="s">
        <v>1516</v>
      </c>
      <c r="I1805" s="373"/>
      <c r="J1805" s="175">
        <v>80.180000000000007</v>
      </c>
    </row>
    <row r="1806" spans="1:10" ht="49.9" customHeight="1" thickBot="1">
      <c r="A1806" s="176"/>
      <c r="B1806" s="176"/>
      <c r="C1806" s="176"/>
      <c r="D1806" s="176"/>
      <c r="E1806" s="176"/>
      <c r="F1806" s="176"/>
      <c r="G1806" s="176" t="s">
        <v>1517</v>
      </c>
      <c r="H1806" s="193">
        <v>13</v>
      </c>
      <c r="I1806" s="176" t="s">
        <v>1518</v>
      </c>
      <c r="J1806" s="194">
        <v>1042.3399999999999</v>
      </c>
    </row>
    <row r="1807" spans="1:10" ht="1.1499999999999999" customHeight="1" thickTop="1">
      <c r="A1807" s="177"/>
      <c r="B1807" s="177"/>
      <c r="C1807" s="177"/>
      <c r="D1807" s="177"/>
      <c r="E1807" s="177"/>
      <c r="F1807" s="177"/>
      <c r="G1807" s="177"/>
      <c r="H1807" s="177"/>
      <c r="I1807" s="177"/>
      <c r="J1807" s="177"/>
    </row>
    <row r="1808" spans="1:10" ht="18" customHeight="1">
      <c r="A1808" s="178" t="s">
        <v>2256</v>
      </c>
      <c r="B1808" s="179" t="s">
        <v>1480</v>
      </c>
      <c r="C1808" s="178" t="s">
        <v>1481</v>
      </c>
      <c r="D1808" s="178" t="s">
        <v>1482</v>
      </c>
      <c r="E1808" s="374" t="s">
        <v>1483</v>
      </c>
      <c r="F1808" s="374"/>
      <c r="G1808" s="180" t="s">
        <v>1484</v>
      </c>
      <c r="H1808" s="179" t="s">
        <v>1485</v>
      </c>
      <c r="I1808" s="179" t="s">
        <v>1486</v>
      </c>
      <c r="J1808" s="179" t="s">
        <v>1487</v>
      </c>
    </row>
    <row r="1809" spans="1:10" ht="52.15" customHeight="1">
      <c r="A1809" s="181" t="s">
        <v>1488</v>
      </c>
      <c r="B1809" s="182" t="s">
        <v>2257</v>
      </c>
      <c r="C1809" s="181" t="s">
        <v>13</v>
      </c>
      <c r="D1809" s="181" t="s">
        <v>698</v>
      </c>
      <c r="E1809" s="375" t="s">
        <v>1938</v>
      </c>
      <c r="F1809" s="375"/>
      <c r="G1809" s="183" t="s">
        <v>21</v>
      </c>
      <c r="H1809" s="195">
        <v>1</v>
      </c>
      <c r="I1809" s="196">
        <v>22.92</v>
      </c>
      <c r="J1809" s="196">
        <v>22.92</v>
      </c>
    </row>
    <row r="1810" spans="1:10" ht="25.9" customHeight="1">
      <c r="A1810" s="168" t="s">
        <v>1492</v>
      </c>
      <c r="B1810" s="169" t="s">
        <v>2107</v>
      </c>
      <c r="C1810" s="168" t="s">
        <v>13</v>
      </c>
      <c r="D1810" s="168" t="s">
        <v>2108</v>
      </c>
      <c r="E1810" s="371" t="s">
        <v>1498</v>
      </c>
      <c r="F1810" s="371"/>
      <c r="G1810" s="170" t="s">
        <v>1499</v>
      </c>
      <c r="H1810" s="189">
        <v>0.18870000000000001</v>
      </c>
      <c r="I1810" s="190">
        <v>21.66</v>
      </c>
      <c r="J1810" s="190">
        <v>4.08</v>
      </c>
    </row>
    <row r="1811" spans="1:10" ht="25.9" customHeight="1">
      <c r="A1811" s="168" t="s">
        <v>1492</v>
      </c>
      <c r="B1811" s="169" t="s">
        <v>1939</v>
      </c>
      <c r="C1811" s="168" t="s">
        <v>13</v>
      </c>
      <c r="D1811" s="168" t="s">
        <v>1940</v>
      </c>
      <c r="E1811" s="371" t="s">
        <v>1498</v>
      </c>
      <c r="F1811" s="371"/>
      <c r="G1811" s="170" t="s">
        <v>1499</v>
      </c>
      <c r="H1811" s="189">
        <v>0.18870000000000001</v>
      </c>
      <c r="I1811" s="190">
        <v>26.5</v>
      </c>
      <c r="J1811" s="190">
        <v>5</v>
      </c>
    </row>
    <row r="1812" spans="1:10" ht="24" customHeight="1">
      <c r="A1812" s="171" t="s">
        <v>1502</v>
      </c>
      <c r="B1812" s="172" t="s">
        <v>2155</v>
      </c>
      <c r="C1812" s="171" t="s">
        <v>13</v>
      </c>
      <c r="D1812" s="171" t="s">
        <v>2156</v>
      </c>
      <c r="E1812" s="372" t="s">
        <v>1505</v>
      </c>
      <c r="F1812" s="372"/>
      <c r="G1812" s="173" t="s">
        <v>21</v>
      </c>
      <c r="H1812" s="191">
        <v>8.8000000000000005E-3</v>
      </c>
      <c r="I1812" s="192">
        <v>66.94</v>
      </c>
      <c r="J1812" s="192">
        <v>0.57999999999999996</v>
      </c>
    </row>
    <row r="1813" spans="1:10" ht="39" customHeight="1">
      <c r="A1813" s="171" t="s">
        <v>1502</v>
      </c>
      <c r="B1813" s="172" t="s">
        <v>2258</v>
      </c>
      <c r="C1813" s="171" t="s">
        <v>13</v>
      </c>
      <c r="D1813" s="171" t="s">
        <v>2259</v>
      </c>
      <c r="E1813" s="372" t="s">
        <v>1505</v>
      </c>
      <c r="F1813" s="372"/>
      <c r="G1813" s="173" t="s">
        <v>21</v>
      </c>
      <c r="H1813" s="191">
        <v>1</v>
      </c>
      <c r="I1813" s="192">
        <v>12.38</v>
      </c>
      <c r="J1813" s="192">
        <v>12.38</v>
      </c>
    </row>
    <row r="1814" spans="1:10" ht="25.9" customHeight="1">
      <c r="A1814" s="171" t="s">
        <v>1502</v>
      </c>
      <c r="B1814" s="172" t="s">
        <v>2145</v>
      </c>
      <c r="C1814" s="171" t="s">
        <v>13</v>
      </c>
      <c r="D1814" s="171" t="s">
        <v>2146</v>
      </c>
      <c r="E1814" s="372" t="s">
        <v>1505</v>
      </c>
      <c r="F1814" s="372"/>
      <c r="G1814" s="173" t="s">
        <v>21</v>
      </c>
      <c r="H1814" s="191">
        <v>1.0500000000000001E-2</v>
      </c>
      <c r="I1814" s="192">
        <v>75.84</v>
      </c>
      <c r="J1814" s="192">
        <v>0.79</v>
      </c>
    </row>
    <row r="1815" spans="1:10" ht="24" customHeight="1">
      <c r="A1815" s="171" t="s">
        <v>1502</v>
      </c>
      <c r="B1815" s="172" t="s">
        <v>2111</v>
      </c>
      <c r="C1815" s="171" t="s">
        <v>13</v>
      </c>
      <c r="D1815" s="171" t="s">
        <v>2112</v>
      </c>
      <c r="E1815" s="372" t="s">
        <v>1505</v>
      </c>
      <c r="F1815" s="372"/>
      <c r="G1815" s="173" t="s">
        <v>21</v>
      </c>
      <c r="H1815" s="191">
        <v>4.8399999999999999E-2</v>
      </c>
      <c r="I1815" s="192">
        <v>1.89</v>
      </c>
      <c r="J1815" s="192">
        <v>0.09</v>
      </c>
    </row>
    <row r="1816" spans="1:10" ht="25.5">
      <c r="A1816" s="174"/>
      <c r="B1816" s="174"/>
      <c r="C1816" s="174"/>
      <c r="D1816" s="174"/>
      <c r="E1816" s="174" t="s">
        <v>1512</v>
      </c>
      <c r="F1816" s="175">
        <v>6.35</v>
      </c>
      <c r="G1816" s="174" t="s">
        <v>1513</v>
      </c>
      <c r="H1816" s="175">
        <v>0</v>
      </c>
      <c r="I1816" s="174" t="s">
        <v>1514</v>
      </c>
      <c r="J1816" s="175">
        <v>6.35</v>
      </c>
    </row>
    <row r="1817" spans="1:10">
      <c r="A1817" s="174"/>
      <c r="B1817" s="174"/>
      <c r="C1817" s="174"/>
      <c r="D1817" s="174"/>
      <c r="E1817" s="174" t="s">
        <v>1515</v>
      </c>
      <c r="F1817" s="175">
        <v>5.73</v>
      </c>
      <c r="G1817" s="174"/>
      <c r="H1817" s="373" t="s">
        <v>1516</v>
      </c>
      <c r="I1817" s="373"/>
      <c r="J1817" s="175">
        <v>28.65</v>
      </c>
    </row>
    <row r="1818" spans="1:10" ht="49.9" customHeight="1" thickBot="1">
      <c r="A1818" s="176"/>
      <c r="B1818" s="176"/>
      <c r="C1818" s="176"/>
      <c r="D1818" s="176"/>
      <c r="E1818" s="176"/>
      <c r="F1818" s="176"/>
      <c r="G1818" s="176" t="s">
        <v>1517</v>
      </c>
      <c r="H1818" s="193">
        <v>8</v>
      </c>
      <c r="I1818" s="176" t="s">
        <v>1518</v>
      </c>
      <c r="J1818" s="194">
        <v>229.2</v>
      </c>
    </row>
    <row r="1819" spans="1:10" ht="1.1499999999999999" customHeight="1" thickTop="1">
      <c r="A1819" s="177"/>
      <c r="B1819" s="177"/>
      <c r="C1819" s="177"/>
      <c r="D1819" s="177"/>
      <c r="E1819" s="177"/>
      <c r="F1819" s="177"/>
      <c r="G1819" s="177"/>
      <c r="H1819" s="177"/>
      <c r="I1819" s="177"/>
      <c r="J1819" s="177"/>
    </row>
    <row r="1820" spans="1:10" ht="18" customHeight="1">
      <c r="A1820" s="178" t="s">
        <v>2260</v>
      </c>
      <c r="B1820" s="179" t="s">
        <v>1480</v>
      </c>
      <c r="C1820" s="178" t="s">
        <v>1481</v>
      </c>
      <c r="D1820" s="178" t="s">
        <v>1482</v>
      </c>
      <c r="E1820" s="374" t="s">
        <v>1483</v>
      </c>
      <c r="F1820" s="374"/>
      <c r="G1820" s="180" t="s">
        <v>1484</v>
      </c>
      <c r="H1820" s="179" t="s">
        <v>1485</v>
      </c>
      <c r="I1820" s="179" t="s">
        <v>1486</v>
      </c>
      <c r="J1820" s="179" t="s">
        <v>1487</v>
      </c>
    </row>
    <row r="1821" spans="1:10" ht="52.15" customHeight="1">
      <c r="A1821" s="181" t="s">
        <v>1488</v>
      </c>
      <c r="B1821" s="182" t="s">
        <v>2261</v>
      </c>
      <c r="C1821" s="181" t="s">
        <v>13</v>
      </c>
      <c r="D1821" s="181" t="s">
        <v>701</v>
      </c>
      <c r="E1821" s="375" t="s">
        <v>1938</v>
      </c>
      <c r="F1821" s="375"/>
      <c r="G1821" s="183" t="s">
        <v>21</v>
      </c>
      <c r="H1821" s="195">
        <v>1</v>
      </c>
      <c r="I1821" s="196">
        <v>21.12</v>
      </c>
      <c r="J1821" s="196">
        <v>21.12</v>
      </c>
    </row>
    <row r="1822" spans="1:10" ht="25.9" customHeight="1">
      <c r="A1822" s="168" t="s">
        <v>1492</v>
      </c>
      <c r="B1822" s="169" t="s">
        <v>2107</v>
      </c>
      <c r="C1822" s="168" t="s">
        <v>13</v>
      </c>
      <c r="D1822" s="168" t="s">
        <v>2108</v>
      </c>
      <c r="E1822" s="371" t="s">
        <v>1498</v>
      </c>
      <c r="F1822" s="371"/>
      <c r="G1822" s="170" t="s">
        <v>1499</v>
      </c>
      <c r="H1822" s="189">
        <v>0.17480000000000001</v>
      </c>
      <c r="I1822" s="190">
        <v>21.66</v>
      </c>
      <c r="J1822" s="190">
        <v>3.78</v>
      </c>
    </row>
    <row r="1823" spans="1:10" ht="25.9" customHeight="1">
      <c r="A1823" s="168" t="s">
        <v>1492</v>
      </c>
      <c r="B1823" s="169" t="s">
        <v>1939</v>
      </c>
      <c r="C1823" s="168" t="s">
        <v>13</v>
      </c>
      <c r="D1823" s="168" t="s">
        <v>1940</v>
      </c>
      <c r="E1823" s="371" t="s">
        <v>1498</v>
      </c>
      <c r="F1823" s="371"/>
      <c r="G1823" s="170" t="s">
        <v>1499</v>
      </c>
      <c r="H1823" s="189">
        <v>0.17480000000000001</v>
      </c>
      <c r="I1823" s="190">
        <v>26.5</v>
      </c>
      <c r="J1823" s="190">
        <v>4.63</v>
      </c>
    </row>
    <row r="1824" spans="1:10" ht="24" customHeight="1">
      <c r="A1824" s="171" t="s">
        <v>1502</v>
      </c>
      <c r="B1824" s="172" t="s">
        <v>2155</v>
      </c>
      <c r="C1824" s="171" t="s">
        <v>13</v>
      </c>
      <c r="D1824" s="171" t="s">
        <v>2156</v>
      </c>
      <c r="E1824" s="372" t="s">
        <v>1505</v>
      </c>
      <c r="F1824" s="372"/>
      <c r="G1824" s="173" t="s">
        <v>21</v>
      </c>
      <c r="H1824" s="191">
        <v>8.8000000000000005E-3</v>
      </c>
      <c r="I1824" s="192">
        <v>66.94</v>
      </c>
      <c r="J1824" s="192">
        <v>0.57999999999999996</v>
      </c>
    </row>
    <row r="1825" spans="1:10" ht="39" customHeight="1">
      <c r="A1825" s="171" t="s">
        <v>1502</v>
      </c>
      <c r="B1825" s="172" t="s">
        <v>2262</v>
      </c>
      <c r="C1825" s="171" t="s">
        <v>13</v>
      </c>
      <c r="D1825" s="171" t="s">
        <v>2263</v>
      </c>
      <c r="E1825" s="372" t="s">
        <v>1505</v>
      </c>
      <c r="F1825" s="372"/>
      <c r="G1825" s="173" t="s">
        <v>21</v>
      </c>
      <c r="H1825" s="191">
        <v>1</v>
      </c>
      <c r="I1825" s="192">
        <v>11.25</v>
      </c>
      <c r="J1825" s="192">
        <v>11.25</v>
      </c>
    </row>
    <row r="1826" spans="1:10" ht="25.9" customHeight="1">
      <c r="A1826" s="171" t="s">
        <v>1502</v>
      </c>
      <c r="B1826" s="172" t="s">
        <v>2145</v>
      </c>
      <c r="C1826" s="171" t="s">
        <v>13</v>
      </c>
      <c r="D1826" s="171" t="s">
        <v>2146</v>
      </c>
      <c r="E1826" s="372" t="s">
        <v>1505</v>
      </c>
      <c r="F1826" s="372"/>
      <c r="G1826" s="173" t="s">
        <v>21</v>
      </c>
      <c r="H1826" s="191">
        <v>1.0500000000000001E-2</v>
      </c>
      <c r="I1826" s="192">
        <v>75.84</v>
      </c>
      <c r="J1826" s="192">
        <v>0.79</v>
      </c>
    </row>
    <row r="1827" spans="1:10" ht="24" customHeight="1">
      <c r="A1827" s="171" t="s">
        <v>1502</v>
      </c>
      <c r="B1827" s="172" t="s">
        <v>2111</v>
      </c>
      <c r="C1827" s="171" t="s">
        <v>13</v>
      </c>
      <c r="D1827" s="171" t="s">
        <v>2112</v>
      </c>
      <c r="E1827" s="372" t="s">
        <v>1505</v>
      </c>
      <c r="F1827" s="372"/>
      <c r="G1827" s="173" t="s">
        <v>21</v>
      </c>
      <c r="H1827" s="191">
        <v>4.8399999999999999E-2</v>
      </c>
      <c r="I1827" s="192">
        <v>1.89</v>
      </c>
      <c r="J1827" s="192">
        <v>0.09</v>
      </c>
    </row>
    <row r="1828" spans="1:10" ht="25.5">
      <c r="A1828" s="174"/>
      <c r="B1828" s="174"/>
      <c r="C1828" s="174"/>
      <c r="D1828" s="174"/>
      <c r="E1828" s="174" t="s">
        <v>1512</v>
      </c>
      <c r="F1828" s="175">
        <v>5.89</v>
      </c>
      <c r="G1828" s="174" t="s">
        <v>1513</v>
      </c>
      <c r="H1828" s="175">
        <v>0</v>
      </c>
      <c r="I1828" s="174" t="s">
        <v>1514</v>
      </c>
      <c r="J1828" s="175">
        <v>5.89</v>
      </c>
    </row>
    <row r="1829" spans="1:10">
      <c r="A1829" s="174"/>
      <c r="B1829" s="174"/>
      <c r="C1829" s="174"/>
      <c r="D1829" s="174"/>
      <c r="E1829" s="174" t="s">
        <v>1515</v>
      </c>
      <c r="F1829" s="175">
        <v>5.28</v>
      </c>
      <c r="G1829" s="174"/>
      <c r="H1829" s="373" t="s">
        <v>1516</v>
      </c>
      <c r="I1829" s="373"/>
      <c r="J1829" s="175">
        <v>26.4</v>
      </c>
    </row>
    <row r="1830" spans="1:10" ht="49.9" customHeight="1" thickBot="1">
      <c r="A1830" s="176"/>
      <c r="B1830" s="176"/>
      <c r="C1830" s="176"/>
      <c r="D1830" s="176"/>
      <c r="E1830" s="176"/>
      <c r="F1830" s="176"/>
      <c r="G1830" s="176" t="s">
        <v>1517</v>
      </c>
      <c r="H1830" s="193">
        <v>9</v>
      </c>
      <c r="I1830" s="176" t="s">
        <v>1518</v>
      </c>
      <c r="J1830" s="194">
        <v>237.6</v>
      </c>
    </row>
    <row r="1831" spans="1:10" ht="1.1499999999999999" customHeight="1" thickTop="1">
      <c r="A1831" s="177"/>
      <c r="B1831" s="177"/>
      <c r="C1831" s="177"/>
      <c r="D1831" s="177"/>
      <c r="E1831" s="177"/>
      <c r="F1831" s="177"/>
      <c r="G1831" s="177"/>
      <c r="H1831" s="177"/>
      <c r="I1831" s="177"/>
      <c r="J1831" s="177"/>
    </row>
    <row r="1832" spans="1:10" ht="18" customHeight="1">
      <c r="A1832" s="178" t="s">
        <v>2264</v>
      </c>
      <c r="B1832" s="179" t="s">
        <v>1480</v>
      </c>
      <c r="C1832" s="178" t="s">
        <v>1481</v>
      </c>
      <c r="D1832" s="178" t="s">
        <v>1482</v>
      </c>
      <c r="E1832" s="374" t="s">
        <v>1483</v>
      </c>
      <c r="F1832" s="374"/>
      <c r="G1832" s="180" t="s">
        <v>1484</v>
      </c>
      <c r="H1832" s="179" t="s">
        <v>1485</v>
      </c>
      <c r="I1832" s="179" t="s">
        <v>1486</v>
      </c>
      <c r="J1832" s="179" t="s">
        <v>1487</v>
      </c>
    </row>
    <row r="1833" spans="1:10" ht="25.9" customHeight="1">
      <c r="A1833" s="181" t="s">
        <v>1488</v>
      </c>
      <c r="B1833" s="182" t="s">
        <v>2265</v>
      </c>
      <c r="C1833" s="181" t="s">
        <v>13</v>
      </c>
      <c r="D1833" s="181" t="s">
        <v>706</v>
      </c>
      <c r="E1833" s="375" t="s">
        <v>1938</v>
      </c>
      <c r="F1833" s="375"/>
      <c r="G1833" s="183" t="s">
        <v>21</v>
      </c>
      <c r="H1833" s="195">
        <v>1</v>
      </c>
      <c r="I1833" s="196">
        <v>221.61</v>
      </c>
      <c r="J1833" s="196">
        <v>221.61</v>
      </c>
    </row>
    <row r="1834" spans="1:10" ht="25.9" customHeight="1">
      <c r="A1834" s="168" t="s">
        <v>1492</v>
      </c>
      <c r="B1834" s="169" t="s">
        <v>2107</v>
      </c>
      <c r="C1834" s="168" t="s">
        <v>13</v>
      </c>
      <c r="D1834" s="168" t="s">
        <v>2108</v>
      </c>
      <c r="E1834" s="371" t="s">
        <v>1498</v>
      </c>
      <c r="F1834" s="371"/>
      <c r="G1834" s="170" t="s">
        <v>1499</v>
      </c>
      <c r="H1834" s="189">
        <v>0.4546</v>
      </c>
      <c r="I1834" s="190">
        <v>21.66</v>
      </c>
      <c r="J1834" s="190">
        <v>9.84</v>
      </c>
    </row>
    <row r="1835" spans="1:10" ht="25.9" customHeight="1">
      <c r="A1835" s="168" t="s">
        <v>1492</v>
      </c>
      <c r="B1835" s="169" t="s">
        <v>1939</v>
      </c>
      <c r="C1835" s="168" t="s">
        <v>13</v>
      </c>
      <c r="D1835" s="168" t="s">
        <v>1940</v>
      </c>
      <c r="E1835" s="371" t="s">
        <v>1498</v>
      </c>
      <c r="F1835" s="371"/>
      <c r="G1835" s="170" t="s">
        <v>1499</v>
      </c>
      <c r="H1835" s="189">
        <v>0.4546</v>
      </c>
      <c r="I1835" s="190">
        <v>26.5</v>
      </c>
      <c r="J1835" s="190">
        <v>12.04</v>
      </c>
    </row>
    <row r="1836" spans="1:10" ht="24" customHeight="1">
      <c r="A1836" s="171" t="s">
        <v>1502</v>
      </c>
      <c r="B1836" s="172" t="s">
        <v>2266</v>
      </c>
      <c r="C1836" s="171" t="s">
        <v>13</v>
      </c>
      <c r="D1836" s="171" t="s">
        <v>2267</v>
      </c>
      <c r="E1836" s="372" t="s">
        <v>1505</v>
      </c>
      <c r="F1836" s="372"/>
      <c r="G1836" s="173" t="s">
        <v>21</v>
      </c>
      <c r="H1836" s="191">
        <v>3.0200000000000001E-2</v>
      </c>
      <c r="I1836" s="192">
        <v>11.8</v>
      </c>
      <c r="J1836" s="192">
        <v>0.35</v>
      </c>
    </row>
    <row r="1837" spans="1:10" ht="25.9" customHeight="1">
      <c r="A1837" s="171" t="s">
        <v>1502</v>
      </c>
      <c r="B1837" s="172" t="s">
        <v>2268</v>
      </c>
      <c r="C1837" s="171" t="s">
        <v>13</v>
      </c>
      <c r="D1837" s="171" t="s">
        <v>2269</v>
      </c>
      <c r="E1837" s="372" t="s">
        <v>1505</v>
      </c>
      <c r="F1837" s="372"/>
      <c r="G1837" s="173" t="s">
        <v>21</v>
      </c>
      <c r="H1837" s="191">
        <v>1</v>
      </c>
      <c r="I1837" s="192">
        <v>199.38</v>
      </c>
      <c r="J1837" s="192">
        <v>199.38</v>
      </c>
    </row>
    <row r="1838" spans="1:10" ht="25.5">
      <c r="A1838" s="174"/>
      <c r="B1838" s="174"/>
      <c r="C1838" s="174"/>
      <c r="D1838" s="174"/>
      <c r="E1838" s="174" t="s">
        <v>1512</v>
      </c>
      <c r="F1838" s="175">
        <v>15.32</v>
      </c>
      <c r="G1838" s="174" t="s">
        <v>1513</v>
      </c>
      <c r="H1838" s="175">
        <v>0</v>
      </c>
      <c r="I1838" s="174" t="s">
        <v>1514</v>
      </c>
      <c r="J1838" s="175">
        <v>15.32</v>
      </c>
    </row>
    <row r="1839" spans="1:10">
      <c r="A1839" s="174"/>
      <c r="B1839" s="174"/>
      <c r="C1839" s="174"/>
      <c r="D1839" s="174"/>
      <c r="E1839" s="174" t="s">
        <v>1515</v>
      </c>
      <c r="F1839" s="175">
        <v>55.4</v>
      </c>
      <c r="G1839" s="174"/>
      <c r="H1839" s="373" t="s">
        <v>1516</v>
      </c>
      <c r="I1839" s="373"/>
      <c r="J1839" s="175">
        <v>277.01</v>
      </c>
    </row>
    <row r="1840" spans="1:10" ht="49.9" customHeight="1" thickBot="1">
      <c r="A1840" s="176"/>
      <c r="B1840" s="176"/>
      <c r="C1840" s="176"/>
      <c r="D1840" s="176"/>
      <c r="E1840" s="176"/>
      <c r="F1840" s="176"/>
      <c r="G1840" s="176" t="s">
        <v>1517</v>
      </c>
      <c r="H1840" s="193">
        <v>3</v>
      </c>
      <c r="I1840" s="176" t="s">
        <v>1518</v>
      </c>
      <c r="J1840" s="194">
        <v>831.03</v>
      </c>
    </row>
    <row r="1841" spans="1:10" ht="1.1499999999999999" customHeight="1" thickTop="1">
      <c r="A1841" s="177"/>
      <c r="B1841" s="177"/>
      <c r="C1841" s="177"/>
      <c r="D1841" s="177"/>
      <c r="E1841" s="177"/>
      <c r="F1841" s="177"/>
      <c r="G1841" s="177"/>
      <c r="H1841" s="177"/>
      <c r="I1841" s="177"/>
      <c r="J1841" s="177"/>
    </row>
    <row r="1842" spans="1:10" ht="18" customHeight="1">
      <c r="A1842" s="178" t="s">
        <v>2270</v>
      </c>
      <c r="B1842" s="179" t="s">
        <v>1480</v>
      </c>
      <c r="C1842" s="178" t="s">
        <v>1481</v>
      </c>
      <c r="D1842" s="178" t="s">
        <v>1482</v>
      </c>
      <c r="E1842" s="374" t="s">
        <v>1483</v>
      </c>
      <c r="F1842" s="374"/>
      <c r="G1842" s="180" t="s">
        <v>1484</v>
      </c>
      <c r="H1842" s="179" t="s">
        <v>1485</v>
      </c>
      <c r="I1842" s="179" t="s">
        <v>1486</v>
      </c>
      <c r="J1842" s="179" t="s">
        <v>1487</v>
      </c>
    </row>
    <row r="1843" spans="1:10" ht="25.9" customHeight="1">
      <c r="A1843" s="181" t="s">
        <v>1488</v>
      </c>
      <c r="B1843" s="182" t="s">
        <v>2271</v>
      </c>
      <c r="C1843" s="181" t="s">
        <v>13</v>
      </c>
      <c r="D1843" s="181" t="s">
        <v>709</v>
      </c>
      <c r="E1843" s="375" t="s">
        <v>1938</v>
      </c>
      <c r="F1843" s="375"/>
      <c r="G1843" s="183" t="s">
        <v>21</v>
      </c>
      <c r="H1843" s="195">
        <v>1</v>
      </c>
      <c r="I1843" s="196">
        <v>269.22000000000003</v>
      </c>
      <c r="J1843" s="196">
        <v>269.22000000000003</v>
      </c>
    </row>
    <row r="1844" spans="1:10" ht="25.9" customHeight="1">
      <c r="A1844" s="168" t="s">
        <v>1492</v>
      </c>
      <c r="B1844" s="169" t="s">
        <v>2107</v>
      </c>
      <c r="C1844" s="168" t="s">
        <v>13</v>
      </c>
      <c r="D1844" s="168" t="s">
        <v>2108</v>
      </c>
      <c r="E1844" s="371" t="s">
        <v>1498</v>
      </c>
      <c r="F1844" s="371"/>
      <c r="G1844" s="170" t="s">
        <v>1499</v>
      </c>
      <c r="H1844" s="189">
        <v>0.56950000000000001</v>
      </c>
      <c r="I1844" s="190">
        <v>21.66</v>
      </c>
      <c r="J1844" s="190">
        <v>12.33</v>
      </c>
    </row>
    <row r="1845" spans="1:10" ht="25.9" customHeight="1">
      <c r="A1845" s="168" t="s">
        <v>1492</v>
      </c>
      <c r="B1845" s="169" t="s">
        <v>1939</v>
      </c>
      <c r="C1845" s="168" t="s">
        <v>13</v>
      </c>
      <c r="D1845" s="168" t="s">
        <v>1940</v>
      </c>
      <c r="E1845" s="371" t="s">
        <v>1498</v>
      </c>
      <c r="F1845" s="371"/>
      <c r="G1845" s="170" t="s">
        <v>1499</v>
      </c>
      <c r="H1845" s="189">
        <v>0.56950000000000001</v>
      </c>
      <c r="I1845" s="190">
        <v>26.5</v>
      </c>
      <c r="J1845" s="190">
        <v>15.09</v>
      </c>
    </row>
    <row r="1846" spans="1:10" ht="24" customHeight="1">
      <c r="A1846" s="171" t="s">
        <v>1502</v>
      </c>
      <c r="B1846" s="172" t="s">
        <v>2266</v>
      </c>
      <c r="C1846" s="171" t="s">
        <v>13</v>
      </c>
      <c r="D1846" s="171" t="s">
        <v>2267</v>
      </c>
      <c r="E1846" s="372" t="s">
        <v>1505</v>
      </c>
      <c r="F1846" s="372"/>
      <c r="G1846" s="173" t="s">
        <v>21</v>
      </c>
      <c r="H1846" s="191">
        <v>3.5400000000000001E-2</v>
      </c>
      <c r="I1846" s="192">
        <v>11.8</v>
      </c>
      <c r="J1846" s="192">
        <v>0.41</v>
      </c>
    </row>
    <row r="1847" spans="1:10" ht="25.9" customHeight="1">
      <c r="A1847" s="171" t="s">
        <v>1502</v>
      </c>
      <c r="B1847" s="172" t="s">
        <v>2272</v>
      </c>
      <c r="C1847" s="171" t="s">
        <v>13</v>
      </c>
      <c r="D1847" s="171" t="s">
        <v>2273</v>
      </c>
      <c r="E1847" s="372" t="s">
        <v>1505</v>
      </c>
      <c r="F1847" s="372"/>
      <c r="G1847" s="173" t="s">
        <v>21</v>
      </c>
      <c r="H1847" s="191">
        <v>1</v>
      </c>
      <c r="I1847" s="192">
        <v>241.39</v>
      </c>
      <c r="J1847" s="192">
        <v>241.39</v>
      </c>
    </row>
    <row r="1848" spans="1:10" ht="25.5">
      <c r="A1848" s="174"/>
      <c r="B1848" s="174"/>
      <c r="C1848" s="174"/>
      <c r="D1848" s="174"/>
      <c r="E1848" s="174" t="s">
        <v>1512</v>
      </c>
      <c r="F1848" s="175">
        <v>19.190000000000001</v>
      </c>
      <c r="G1848" s="174" t="s">
        <v>1513</v>
      </c>
      <c r="H1848" s="175">
        <v>0</v>
      </c>
      <c r="I1848" s="174" t="s">
        <v>1514</v>
      </c>
      <c r="J1848" s="175">
        <v>19.190000000000001</v>
      </c>
    </row>
    <row r="1849" spans="1:10">
      <c r="A1849" s="174"/>
      <c r="B1849" s="174"/>
      <c r="C1849" s="174"/>
      <c r="D1849" s="174"/>
      <c r="E1849" s="174" t="s">
        <v>1515</v>
      </c>
      <c r="F1849" s="175">
        <v>67.3</v>
      </c>
      <c r="G1849" s="174"/>
      <c r="H1849" s="373" t="s">
        <v>1516</v>
      </c>
      <c r="I1849" s="373"/>
      <c r="J1849" s="175">
        <v>336.52</v>
      </c>
    </row>
    <row r="1850" spans="1:10" ht="49.9" customHeight="1" thickBot="1">
      <c r="A1850" s="176"/>
      <c r="B1850" s="176"/>
      <c r="C1850" s="176"/>
      <c r="D1850" s="176"/>
      <c r="E1850" s="176"/>
      <c r="F1850" s="176"/>
      <c r="G1850" s="176" t="s">
        <v>1517</v>
      </c>
      <c r="H1850" s="193">
        <v>1</v>
      </c>
      <c r="I1850" s="176" t="s">
        <v>1518</v>
      </c>
      <c r="J1850" s="194">
        <v>336.52</v>
      </c>
    </row>
    <row r="1851" spans="1:10" ht="1.1499999999999999" customHeight="1" thickTop="1">
      <c r="A1851" s="177"/>
      <c r="B1851" s="177"/>
      <c r="C1851" s="177"/>
      <c r="D1851" s="177"/>
      <c r="E1851" s="177"/>
      <c r="F1851" s="177"/>
      <c r="G1851" s="177"/>
      <c r="H1851" s="177"/>
      <c r="I1851" s="177"/>
      <c r="J1851" s="177"/>
    </row>
    <row r="1852" spans="1:10" ht="18" customHeight="1">
      <c r="A1852" s="178" t="s">
        <v>2274</v>
      </c>
      <c r="B1852" s="179" t="s">
        <v>1480</v>
      </c>
      <c r="C1852" s="178" t="s">
        <v>1481</v>
      </c>
      <c r="D1852" s="178" t="s">
        <v>1482</v>
      </c>
      <c r="E1852" s="374" t="s">
        <v>1483</v>
      </c>
      <c r="F1852" s="374"/>
      <c r="G1852" s="180" t="s">
        <v>1484</v>
      </c>
      <c r="H1852" s="179" t="s">
        <v>1485</v>
      </c>
      <c r="I1852" s="179" t="s">
        <v>1486</v>
      </c>
      <c r="J1852" s="179" t="s">
        <v>1487</v>
      </c>
    </row>
    <row r="1853" spans="1:10" ht="39" customHeight="1">
      <c r="A1853" s="181" t="s">
        <v>1488</v>
      </c>
      <c r="B1853" s="182" t="s">
        <v>2275</v>
      </c>
      <c r="C1853" s="181" t="s">
        <v>13</v>
      </c>
      <c r="D1853" s="181" t="s">
        <v>712</v>
      </c>
      <c r="E1853" s="375" t="s">
        <v>1938</v>
      </c>
      <c r="F1853" s="375"/>
      <c r="G1853" s="183" t="s">
        <v>21</v>
      </c>
      <c r="H1853" s="195">
        <v>1</v>
      </c>
      <c r="I1853" s="196">
        <v>63.85</v>
      </c>
      <c r="J1853" s="196">
        <v>63.85</v>
      </c>
    </row>
    <row r="1854" spans="1:10" ht="25.9" customHeight="1">
      <c r="A1854" s="168" t="s">
        <v>1492</v>
      </c>
      <c r="B1854" s="169" t="s">
        <v>2107</v>
      </c>
      <c r="C1854" s="168" t="s">
        <v>13</v>
      </c>
      <c r="D1854" s="168" t="s">
        <v>2108</v>
      </c>
      <c r="E1854" s="371" t="s">
        <v>1498</v>
      </c>
      <c r="F1854" s="371"/>
      <c r="G1854" s="170" t="s">
        <v>1499</v>
      </c>
      <c r="H1854" s="189">
        <v>0.18290000000000001</v>
      </c>
      <c r="I1854" s="190">
        <v>21.66</v>
      </c>
      <c r="J1854" s="190">
        <v>3.96</v>
      </c>
    </row>
    <row r="1855" spans="1:10" ht="25.9" customHeight="1">
      <c r="A1855" s="168" t="s">
        <v>1492</v>
      </c>
      <c r="B1855" s="169" t="s">
        <v>1939</v>
      </c>
      <c r="C1855" s="168" t="s">
        <v>13</v>
      </c>
      <c r="D1855" s="168" t="s">
        <v>1940</v>
      </c>
      <c r="E1855" s="371" t="s">
        <v>1498</v>
      </c>
      <c r="F1855" s="371"/>
      <c r="G1855" s="170" t="s">
        <v>1499</v>
      </c>
      <c r="H1855" s="189">
        <v>0.18290000000000001</v>
      </c>
      <c r="I1855" s="190">
        <v>26.5</v>
      </c>
      <c r="J1855" s="190">
        <v>4.84</v>
      </c>
    </row>
    <row r="1856" spans="1:10" ht="24" customHeight="1">
      <c r="A1856" s="171" t="s">
        <v>1502</v>
      </c>
      <c r="B1856" s="172" t="s">
        <v>2266</v>
      </c>
      <c r="C1856" s="171" t="s">
        <v>13</v>
      </c>
      <c r="D1856" s="171" t="s">
        <v>2267</v>
      </c>
      <c r="E1856" s="372" t="s">
        <v>1505</v>
      </c>
      <c r="F1856" s="372"/>
      <c r="G1856" s="173" t="s">
        <v>21</v>
      </c>
      <c r="H1856" s="191">
        <v>8.3999999999999995E-3</v>
      </c>
      <c r="I1856" s="192">
        <v>11.8</v>
      </c>
      <c r="J1856" s="192">
        <v>0.09</v>
      </c>
    </row>
    <row r="1857" spans="1:10" ht="25.9" customHeight="1">
      <c r="A1857" s="171" t="s">
        <v>1502</v>
      </c>
      <c r="B1857" s="172" t="s">
        <v>2276</v>
      </c>
      <c r="C1857" s="171" t="s">
        <v>13</v>
      </c>
      <c r="D1857" s="171" t="s">
        <v>2277</v>
      </c>
      <c r="E1857" s="372" t="s">
        <v>1505</v>
      </c>
      <c r="F1857" s="372"/>
      <c r="G1857" s="173" t="s">
        <v>21</v>
      </c>
      <c r="H1857" s="191">
        <v>1</v>
      </c>
      <c r="I1857" s="192">
        <v>54.96</v>
      </c>
      <c r="J1857" s="192">
        <v>54.96</v>
      </c>
    </row>
    <row r="1858" spans="1:10" ht="25.5">
      <c r="A1858" s="174"/>
      <c r="B1858" s="174"/>
      <c r="C1858" s="174"/>
      <c r="D1858" s="174"/>
      <c r="E1858" s="174" t="s">
        <v>1512</v>
      </c>
      <c r="F1858" s="175">
        <v>6.16</v>
      </c>
      <c r="G1858" s="174" t="s">
        <v>1513</v>
      </c>
      <c r="H1858" s="175">
        <v>0</v>
      </c>
      <c r="I1858" s="174" t="s">
        <v>1514</v>
      </c>
      <c r="J1858" s="175">
        <v>6.16</v>
      </c>
    </row>
    <row r="1859" spans="1:10">
      <c r="A1859" s="174"/>
      <c r="B1859" s="174"/>
      <c r="C1859" s="174"/>
      <c r="D1859" s="174"/>
      <c r="E1859" s="174" t="s">
        <v>1515</v>
      </c>
      <c r="F1859" s="175">
        <v>15.96</v>
      </c>
      <c r="G1859" s="174"/>
      <c r="H1859" s="373" t="s">
        <v>1516</v>
      </c>
      <c r="I1859" s="373"/>
      <c r="J1859" s="175">
        <v>79.81</v>
      </c>
    </row>
    <row r="1860" spans="1:10" ht="49.9" customHeight="1" thickBot="1">
      <c r="A1860" s="176"/>
      <c r="B1860" s="176"/>
      <c r="C1860" s="176"/>
      <c r="D1860" s="176"/>
      <c r="E1860" s="176"/>
      <c r="F1860" s="176"/>
      <c r="G1860" s="176" t="s">
        <v>1517</v>
      </c>
      <c r="H1860" s="193">
        <v>2</v>
      </c>
      <c r="I1860" s="176" t="s">
        <v>1518</v>
      </c>
      <c r="J1860" s="194">
        <v>159.62</v>
      </c>
    </row>
    <row r="1861" spans="1:10" ht="1.1499999999999999" customHeight="1" thickTop="1">
      <c r="A1861" s="177"/>
      <c r="B1861" s="177"/>
      <c r="C1861" s="177"/>
      <c r="D1861" s="177"/>
      <c r="E1861" s="177"/>
      <c r="F1861" s="177"/>
      <c r="G1861" s="177"/>
      <c r="H1861" s="177"/>
      <c r="I1861" s="177"/>
      <c r="J1861" s="177"/>
    </row>
    <row r="1862" spans="1:10" ht="18" customHeight="1">
      <c r="A1862" s="178" t="s">
        <v>2278</v>
      </c>
      <c r="B1862" s="179" t="s">
        <v>1480</v>
      </c>
      <c r="C1862" s="178" t="s">
        <v>1481</v>
      </c>
      <c r="D1862" s="178" t="s">
        <v>1482</v>
      </c>
      <c r="E1862" s="374" t="s">
        <v>1483</v>
      </c>
      <c r="F1862" s="374"/>
      <c r="G1862" s="180" t="s">
        <v>1484</v>
      </c>
      <c r="H1862" s="179" t="s">
        <v>1485</v>
      </c>
      <c r="I1862" s="179" t="s">
        <v>1486</v>
      </c>
      <c r="J1862" s="179" t="s">
        <v>1487</v>
      </c>
    </row>
    <row r="1863" spans="1:10" ht="39" customHeight="1">
      <c r="A1863" s="181" t="s">
        <v>1488</v>
      </c>
      <c r="B1863" s="182" t="s">
        <v>2279</v>
      </c>
      <c r="C1863" s="181" t="s">
        <v>13</v>
      </c>
      <c r="D1863" s="181" t="s">
        <v>715</v>
      </c>
      <c r="E1863" s="375" t="s">
        <v>1938</v>
      </c>
      <c r="F1863" s="375"/>
      <c r="G1863" s="183" t="s">
        <v>21</v>
      </c>
      <c r="H1863" s="195">
        <v>1</v>
      </c>
      <c r="I1863" s="196">
        <v>128.6</v>
      </c>
      <c r="J1863" s="196">
        <v>128.6</v>
      </c>
    </row>
    <row r="1864" spans="1:10" ht="25.9" customHeight="1">
      <c r="A1864" s="168" t="s">
        <v>1492</v>
      </c>
      <c r="B1864" s="169" t="s">
        <v>2107</v>
      </c>
      <c r="C1864" s="168" t="s">
        <v>13</v>
      </c>
      <c r="D1864" s="168" t="s">
        <v>2108</v>
      </c>
      <c r="E1864" s="371" t="s">
        <v>1498</v>
      </c>
      <c r="F1864" s="371"/>
      <c r="G1864" s="170" t="s">
        <v>1499</v>
      </c>
      <c r="H1864" s="189">
        <v>0.37430000000000002</v>
      </c>
      <c r="I1864" s="190">
        <v>21.66</v>
      </c>
      <c r="J1864" s="190">
        <v>8.1</v>
      </c>
    </row>
    <row r="1865" spans="1:10" ht="25.9" customHeight="1">
      <c r="A1865" s="168" t="s">
        <v>1492</v>
      </c>
      <c r="B1865" s="169" t="s">
        <v>1939</v>
      </c>
      <c r="C1865" s="168" t="s">
        <v>13</v>
      </c>
      <c r="D1865" s="168" t="s">
        <v>1940</v>
      </c>
      <c r="E1865" s="371" t="s">
        <v>1498</v>
      </c>
      <c r="F1865" s="371"/>
      <c r="G1865" s="170" t="s">
        <v>1499</v>
      </c>
      <c r="H1865" s="189">
        <v>0.37430000000000002</v>
      </c>
      <c r="I1865" s="190">
        <v>26.5</v>
      </c>
      <c r="J1865" s="190">
        <v>9.91</v>
      </c>
    </row>
    <row r="1866" spans="1:10" ht="24" customHeight="1">
      <c r="A1866" s="171" t="s">
        <v>1502</v>
      </c>
      <c r="B1866" s="172" t="s">
        <v>2266</v>
      </c>
      <c r="C1866" s="171" t="s">
        <v>13</v>
      </c>
      <c r="D1866" s="171" t="s">
        <v>2267</v>
      </c>
      <c r="E1866" s="372" t="s">
        <v>1505</v>
      </c>
      <c r="F1866" s="372"/>
      <c r="G1866" s="173" t="s">
        <v>21</v>
      </c>
      <c r="H1866" s="191">
        <v>1.9199999999999998E-2</v>
      </c>
      <c r="I1866" s="192">
        <v>11.8</v>
      </c>
      <c r="J1866" s="192">
        <v>0.22</v>
      </c>
    </row>
    <row r="1867" spans="1:10" ht="25.9" customHeight="1">
      <c r="A1867" s="171" t="s">
        <v>1502</v>
      </c>
      <c r="B1867" s="172" t="s">
        <v>2280</v>
      </c>
      <c r="C1867" s="171" t="s">
        <v>13</v>
      </c>
      <c r="D1867" s="171" t="s">
        <v>2281</v>
      </c>
      <c r="E1867" s="372" t="s">
        <v>1505</v>
      </c>
      <c r="F1867" s="372"/>
      <c r="G1867" s="173" t="s">
        <v>21</v>
      </c>
      <c r="H1867" s="191">
        <v>1</v>
      </c>
      <c r="I1867" s="192">
        <v>110.37</v>
      </c>
      <c r="J1867" s="192">
        <v>110.37</v>
      </c>
    </row>
    <row r="1868" spans="1:10" ht="25.5">
      <c r="A1868" s="174"/>
      <c r="B1868" s="174"/>
      <c r="C1868" s="174"/>
      <c r="D1868" s="174"/>
      <c r="E1868" s="174" t="s">
        <v>1512</v>
      </c>
      <c r="F1868" s="175">
        <v>12.61</v>
      </c>
      <c r="G1868" s="174" t="s">
        <v>1513</v>
      </c>
      <c r="H1868" s="175">
        <v>0</v>
      </c>
      <c r="I1868" s="174" t="s">
        <v>1514</v>
      </c>
      <c r="J1868" s="175">
        <v>12.61</v>
      </c>
    </row>
    <row r="1869" spans="1:10">
      <c r="A1869" s="174"/>
      <c r="B1869" s="174"/>
      <c r="C1869" s="174"/>
      <c r="D1869" s="174"/>
      <c r="E1869" s="174" t="s">
        <v>1515</v>
      </c>
      <c r="F1869" s="175">
        <v>32.15</v>
      </c>
      <c r="G1869" s="174"/>
      <c r="H1869" s="373" t="s">
        <v>1516</v>
      </c>
      <c r="I1869" s="373"/>
      <c r="J1869" s="175">
        <v>160.75</v>
      </c>
    </row>
    <row r="1870" spans="1:10" ht="49.9" customHeight="1" thickBot="1">
      <c r="A1870" s="176"/>
      <c r="B1870" s="176"/>
      <c r="C1870" s="176"/>
      <c r="D1870" s="176"/>
      <c r="E1870" s="176"/>
      <c r="F1870" s="176"/>
      <c r="G1870" s="176" t="s">
        <v>1517</v>
      </c>
      <c r="H1870" s="193">
        <v>8</v>
      </c>
      <c r="I1870" s="176" t="s">
        <v>1518</v>
      </c>
      <c r="J1870" s="194">
        <v>1286</v>
      </c>
    </row>
    <row r="1871" spans="1:10" ht="1.1499999999999999" customHeight="1" thickTop="1">
      <c r="A1871" s="177"/>
      <c r="B1871" s="177"/>
      <c r="C1871" s="177"/>
      <c r="D1871" s="177"/>
      <c r="E1871" s="177"/>
      <c r="F1871" s="177"/>
      <c r="G1871" s="177"/>
      <c r="H1871" s="177"/>
      <c r="I1871" s="177"/>
      <c r="J1871" s="177"/>
    </row>
    <row r="1872" spans="1:10" ht="18" customHeight="1">
      <c r="A1872" s="178" t="s">
        <v>2282</v>
      </c>
      <c r="B1872" s="179" t="s">
        <v>1480</v>
      </c>
      <c r="C1872" s="178" t="s">
        <v>1481</v>
      </c>
      <c r="D1872" s="178" t="s">
        <v>1482</v>
      </c>
      <c r="E1872" s="374" t="s">
        <v>1483</v>
      </c>
      <c r="F1872" s="374"/>
      <c r="G1872" s="180" t="s">
        <v>1484</v>
      </c>
      <c r="H1872" s="179" t="s">
        <v>1485</v>
      </c>
      <c r="I1872" s="179" t="s">
        <v>1486</v>
      </c>
      <c r="J1872" s="179" t="s">
        <v>1487</v>
      </c>
    </row>
    <row r="1873" spans="1:10" ht="39" customHeight="1">
      <c r="A1873" s="181" t="s">
        <v>1488</v>
      </c>
      <c r="B1873" s="182" t="s">
        <v>2283</v>
      </c>
      <c r="C1873" s="181" t="s">
        <v>13</v>
      </c>
      <c r="D1873" s="181" t="s">
        <v>718</v>
      </c>
      <c r="E1873" s="375" t="s">
        <v>1938</v>
      </c>
      <c r="F1873" s="375"/>
      <c r="G1873" s="183" t="s">
        <v>21</v>
      </c>
      <c r="H1873" s="195">
        <v>1</v>
      </c>
      <c r="I1873" s="196">
        <v>72.77</v>
      </c>
      <c r="J1873" s="196">
        <v>72.77</v>
      </c>
    </row>
    <row r="1874" spans="1:10" ht="25.9" customHeight="1">
      <c r="A1874" s="168" t="s">
        <v>1492</v>
      </c>
      <c r="B1874" s="169" t="s">
        <v>2107</v>
      </c>
      <c r="C1874" s="168" t="s">
        <v>13</v>
      </c>
      <c r="D1874" s="168" t="s">
        <v>2108</v>
      </c>
      <c r="E1874" s="371" t="s">
        <v>1498</v>
      </c>
      <c r="F1874" s="371"/>
      <c r="G1874" s="170" t="s">
        <v>1499</v>
      </c>
      <c r="H1874" s="189">
        <v>0.22120000000000001</v>
      </c>
      <c r="I1874" s="190">
        <v>21.66</v>
      </c>
      <c r="J1874" s="190">
        <v>4.79</v>
      </c>
    </row>
    <row r="1875" spans="1:10" ht="25.9" customHeight="1">
      <c r="A1875" s="168" t="s">
        <v>1492</v>
      </c>
      <c r="B1875" s="169" t="s">
        <v>1939</v>
      </c>
      <c r="C1875" s="168" t="s">
        <v>13</v>
      </c>
      <c r="D1875" s="168" t="s">
        <v>1940</v>
      </c>
      <c r="E1875" s="371" t="s">
        <v>1498</v>
      </c>
      <c r="F1875" s="371"/>
      <c r="G1875" s="170" t="s">
        <v>1499</v>
      </c>
      <c r="H1875" s="189">
        <v>0.22120000000000001</v>
      </c>
      <c r="I1875" s="190">
        <v>26.5</v>
      </c>
      <c r="J1875" s="190">
        <v>5.86</v>
      </c>
    </row>
    <row r="1876" spans="1:10" ht="24" customHeight="1">
      <c r="A1876" s="171" t="s">
        <v>1502</v>
      </c>
      <c r="B1876" s="172" t="s">
        <v>2266</v>
      </c>
      <c r="C1876" s="171" t="s">
        <v>13</v>
      </c>
      <c r="D1876" s="171" t="s">
        <v>2267</v>
      </c>
      <c r="E1876" s="372" t="s">
        <v>1505</v>
      </c>
      <c r="F1876" s="372"/>
      <c r="G1876" s="173" t="s">
        <v>21</v>
      </c>
      <c r="H1876" s="191">
        <v>1.06E-2</v>
      </c>
      <c r="I1876" s="192">
        <v>11.8</v>
      </c>
      <c r="J1876" s="192">
        <v>0.12</v>
      </c>
    </row>
    <row r="1877" spans="1:10" ht="25.9" customHeight="1">
      <c r="A1877" s="171" t="s">
        <v>1502</v>
      </c>
      <c r="B1877" s="172" t="s">
        <v>2284</v>
      </c>
      <c r="C1877" s="171" t="s">
        <v>13</v>
      </c>
      <c r="D1877" s="171" t="s">
        <v>2285</v>
      </c>
      <c r="E1877" s="372" t="s">
        <v>1505</v>
      </c>
      <c r="F1877" s="372"/>
      <c r="G1877" s="173" t="s">
        <v>21</v>
      </c>
      <c r="H1877" s="191">
        <v>1</v>
      </c>
      <c r="I1877" s="192">
        <v>62</v>
      </c>
      <c r="J1877" s="192">
        <v>62</v>
      </c>
    </row>
    <row r="1878" spans="1:10" ht="25.5">
      <c r="A1878" s="174"/>
      <c r="B1878" s="174"/>
      <c r="C1878" s="174"/>
      <c r="D1878" s="174"/>
      <c r="E1878" s="174" t="s">
        <v>1512</v>
      </c>
      <c r="F1878" s="175">
        <v>7.45</v>
      </c>
      <c r="G1878" s="174" t="s">
        <v>1513</v>
      </c>
      <c r="H1878" s="175">
        <v>0</v>
      </c>
      <c r="I1878" s="174" t="s">
        <v>1514</v>
      </c>
      <c r="J1878" s="175">
        <v>7.45</v>
      </c>
    </row>
    <row r="1879" spans="1:10">
      <c r="A1879" s="174"/>
      <c r="B1879" s="174"/>
      <c r="C1879" s="174"/>
      <c r="D1879" s="174"/>
      <c r="E1879" s="174" t="s">
        <v>1515</v>
      </c>
      <c r="F1879" s="175">
        <v>18.190000000000001</v>
      </c>
      <c r="G1879" s="174"/>
      <c r="H1879" s="373" t="s">
        <v>1516</v>
      </c>
      <c r="I1879" s="373"/>
      <c r="J1879" s="175">
        <v>90.96</v>
      </c>
    </row>
    <row r="1880" spans="1:10" ht="49.9" customHeight="1" thickBot="1">
      <c r="A1880" s="176"/>
      <c r="B1880" s="176"/>
      <c r="C1880" s="176"/>
      <c r="D1880" s="176"/>
      <c r="E1880" s="176"/>
      <c r="F1880" s="176"/>
      <c r="G1880" s="176" t="s">
        <v>1517</v>
      </c>
      <c r="H1880" s="193">
        <v>30</v>
      </c>
      <c r="I1880" s="176" t="s">
        <v>1518</v>
      </c>
      <c r="J1880" s="194">
        <v>2728.8</v>
      </c>
    </row>
    <row r="1881" spans="1:10" ht="1.1499999999999999" customHeight="1" thickTop="1">
      <c r="A1881" s="177"/>
      <c r="B1881" s="177"/>
      <c r="C1881" s="177"/>
      <c r="D1881" s="177"/>
      <c r="E1881" s="177"/>
      <c r="F1881" s="177"/>
      <c r="G1881" s="177"/>
      <c r="H1881" s="177"/>
      <c r="I1881" s="177"/>
      <c r="J1881" s="177"/>
    </row>
    <row r="1882" spans="1:10" ht="18" customHeight="1">
      <c r="A1882" s="178" t="s">
        <v>2286</v>
      </c>
      <c r="B1882" s="179" t="s">
        <v>1480</v>
      </c>
      <c r="C1882" s="178" t="s">
        <v>1481</v>
      </c>
      <c r="D1882" s="178" t="s">
        <v>1482</v>
      </c>
      <c r="E1882" s="374" t="s">
        <v>1483</v>
      </c>
      <c r="F1882" s="374"/>
      <c r="G1882" s="180" t="s">
        <v>1484</v>
      </c>
      <c r="H1882" s="179" t="s">
        <v>1485</v>
      </c>
      <c r="I1882" s="179" t="s">
        <v>1486</v>
      </c>
      <c r="J1882" s="179" t="s">
        <v>1487</v>
      </c>
    </row>
    <row r="1883" spans="1:10" ht="39" customHeight="1">
      <c r="A1883" s="181" t="s">
        <v>1488</v>
      </c>
      <c r="B1883" s="182" t="s">
        <v>2287</v>
      </c>
      <c r="C1883" s="181" t="s">
        <v>13</v>
      </c>
      <c r="D1883" s="181" t="s">
        <v>721</v>
      </c>
      <c r="E1883" s="375" t="s">
        <v>1938</v>
      </c>
      <c r="F1883" s="375"/>
      <c r="G1883" s="183" t="s">
        <v>21</v>
      </c>
      <c r="H1883" s="195">
        <v>1</v>
      </c>
      <c r="I1883" s="196">
        <v>69.239999999999995</v>
      </c>
      <c r="J1883" s="196">
        <v>69.239999999999995</v>
      </c>
    </row>
    <row r="1884" spans="1:10" ht="25.9" customHeight="1">
      <c r="A1884" s="168" t="s">
        <v>1492</v>
      </c>
      <c r="B1884" s="169" t="s">
        <v>2107</v>
      </c>
      <c r="C1884" s="168" t="s">
        <v>13</v>
      </c>
      <c r="D1884" s="168" t="s">
        <v>2108</v>
      </c>
      <c r="E1884" s="371" t="s">
        <v>1498</v>
      </c>
      <c r="F1884" s="371"/>
      <c r="G1884" s="170" t="s">
        <v>1499</v>
      </c>
      <c r="H1884" s="189">
        <v>0.22120000000000001</v>
      </c>
      <c r="I1884" s="190">
        <v>21.66</v>
      </c>
      <c r="J1884" s="190">
        <v>4.79</v>
      </c>
    </row>
    <row r="1885" spans="1:10" ht="25.9" customHeight="1">
      <c r="A1885" s="168" t="s">
        <v>1492</v>
      </c>
      <c r="B1885" s="169" t="s">
        <v>1939</v>
      </c>
      <c r="C1885" s="168" t="s">
        <v>13</v>
      </c>
      <c r="D1885" s="168" t="s">
        <v>1940</v>
      </c>
      <c r="E1885" s="371" t="s">
        <v>1498</v>
      </c>
      <c r="F1885" s="371"/>
      <c r="G1885" s="170" t="s">
        <v>1499</v>
      </c>
      <c r="H1885" s="189">
        <v>0.22120000000000001</v>
      </c>
      <c r="I1885" s="190">
        <v>26.5</v>
      </c>
      <c r="J1885" s="190">
        <v>5.86</v>
      </c>
    </row>
    <row r="1886" spans="1:10" ht="24" customHeight="1">
      <c r="A1886" s="171" t="s">
        <v>1502</v>
      </c>
      <c r="B1886" s="172" t="s">
        <v>2266</v>
      </c>
      <c r="C1886" s="171" t="s">
        <v>13</v>
      </c>
      <c r="D1886" s="171" t="s">
        <v>2267</v>
      </c>
      <c r="E1886" s="372" t="s">
        <v>1505</v>
      </c>
      <c r="F1886" s="372"/>
      <c r="G1886" s="173" t="s">
        <v>21</v>
      </c>
      <c r="H1886" s="191">
        <v>1.06E-2</v>
      </c>
      <c r="I1886" s="192">
        <v>11.8</v>
      </c>
      <c r="J1886" s="192">
        <v>0.12</v>
      </c>
    </row>
    <row r="1887" spans="1:10" ht="25.9" customHeight="1">
      <c r="A1887" s="171" t="s">
        <v>1502</v>
      </c>
      <c r="B1887" s="172" t="s">
        <v>2288</v>
      </c>
      <c r="C1887" s="171" t="s">
        <v>13</v>
      </c>
      <c r="D1887" s="171" t="s">
        <v>2289</v>
      </c>
      <c r="E1887" s="372" t="s">
        <v>1505</v>
      </c>
      <c r="F1887" s="372"/>
      <c r="G1887" s="173" t="s">
        <v>21</v>
      </c>
      <c r="H1887" s="191">
        <v>1</v>
      </c>
      <c r="I1887" s="192">
        <v>58.47</v>
      </c>
      <c r="J1887" s="192">
        <v>58.47</v>
      </c>
    </row>
    <row r="1888" spans="1:10" ht="25.5">
      <c r="A1888" s="174"/>
      <c r="B1888" s="174"/>
      <c r="C1888" s="174"/>
      <c r="D1888" s="174"/>
      <c r="E1888" s="174" t="s">
        <v>1512</v>
      </c>
      <c r="F1888" s="175">
        <v>7.45</v>
      </c>
      <c r="G1888" s="174" t="s">
        <v>1513</v>
      </c>
      <c r="H1888" s="175">
        <v>0</v>
      </c>
      <c r="I1888" s="174" t="s">
        <v>1514</v>
      </c>
      <c r="J1888" s="175">
        <v>7.45</v>
      </c>
    </row>
    <row r="1889" spans="1:10">
      <c r="A1889" s="174"/>
      <c r="B1889" s="174"/>
      <c r="C1889" s="174"/>
      <c r="D1889" s="174"/>
      <c r="E1889" s="174" t="s">
        <v>1515</v>
      </c>
      <c r="F1889" s="175">
        <v>17.309999999999999</v>
      </c>
      <c r="G1889" s="174"/>
      <c r="H1889" s="373" t="s">
        <v>1516</v>
      </c>
      <c r="I1889" s="373"/>
      <c r="J1889" s="175">
        <v>86.55</v>
      </c>
    </row>
    <row r="1890" spans="1:10" ht="49.9" customHeight="1" thickBot="1">
      <c r="A1890" s="176"/>
      <c r="B1890" s="176"/>
      <c r="C1890" s="176"/>
      <c r="D1890" s="176"/>
      <c r="E1890" s="176"/>
      <c r="F1890" s="176"/>
      <c r="G1890" s="176" t="s">
        <v>1517</v>
      </c>
      <c r="H1890" s="193">
        <v>6</v>
      </c>
      <c r="I1890" s="176" t="s">
        <v>1518</v>
      </c>
      <c r="J1890" s="194">
        <v>519.29999999999995</v>
      </c>
    </row>
    <row r="1891" spans="1:10" ht="1.1499999999999999" customHeight="1" thickTop="1">
      <c r="A1891" s="177"/>
      <c r="B1891" s="177"/>
      <c r="C1891" s="177"/>
      <c r="D1891" s="177"/>
      <c r="E1891" s="177"/>
      <c r="F1891" s="177"/>
      <c r="G1891" s="177"/>
      <c r="H1891" s="177"/>
      <c r="I1891" s="177"/>
      <c r="J1891" s="177"/>
    </row>
    <row r="1892" spans="1:10" ht="18" customHeight="1">
      <c r="A1892" s="178" t="s">
        <v>2290</v>
      </c>
      <c r="B1892" s="179" t="s">
        <v>1480</v>
      </c>
      <c r="C1892" s="178" t="s">
        <v>1481</v>
      </c>
      <c r="D1892" s="178" t="s">
        <v>1482</v>
      </c>
      <c r="E1892" s="374" t="s">
        <v>1483</v>
      </c>
      <c r="F1892" s="374"/>
      <c r="G1892" s="180" t="s">
        <v>1484</v>
      </c>
      <c r="H1892" s="179" t="s">
        <v>1485</v>
      </c>
      <c r="I1892" s="179" t="s">
        <v>1486</v>
      </c>
      <c r="J1892" s="179" t="s">
        <v>1487</v>
      </c>
    </row>
    <row r="1893" spans="1:10" ht="39" customHeight="1">
      <c r="A1893" s="181" t="s">
        <v>1488</v>
      </c>
      <c r="B1893" s="182" t="s">
        <v>2291</v>
      </c>
      <c r="C1893" s="181" t="s">
        <v>13</v>
      </c>
      <c r="D1893" s="181" t="s">
        <v>733</v>
      </c>
      <c r="E1893" s="375" t="s">
        <v>1938</v>
      </c>
      <c r="F1893" s="375"/>
      <c r="G1893" s="183" t="s">
        <v>29</v>
      </c>
      <c r="H1893" s="195">
        <v>1</v>
      </c>
      <c r="I1893" s="196">
        <v>35.56</v>
      </c>
      <c r="J1893" s="196">
        <v>35.56</v>
      </c>
    </row>
    <row r="1894" spans="1:10" ht="25.9" customHeight="1">
      <c r="A1894" s="168" t="s">
        <v>1492</v>
      </c>
      <c r="B1894" s="169" t="s">
        <v>2107</v>
      </c>
      <c r="C1894" s="168" t="s">
        <v>13</v>
      </c>
      <c r="D1894" s="168" t="s">
        <v>2108</v>
      </c>
      <c r="E1894" s="371" t="s">
        <v>1498</v>
      </c>
      <c r="F1894" s="371"/>
      <c r="G1894" s="170" t="s">
        <v>1499</v>
      </c>
      <c r="H1894" s="189">
        <v>7.5800000000000006E-2</v>
      </c>
      <c r="I1894" s="190">
        <v>21.66</v>
      </c>
      <c r="J1894" s="190">
        <v>1.64</v>
      </c>
    </row>
    <row r="1895" spans="1:10" ht="25.9" customHeight="1">
      <c r="A1895" s="168" t="s">
        <v>1492</v>
      </c>
      <c r="B1895" s="169" t="s">
        <v>1939</v>
      </c>
      <c r="C1895" s="168" t="s">
        <v>13</v>
      </c>
      <c r="D1895" s="168" t="s">
        <v>1940</v>
      </c>
      <c r="E1895" s="371" t="s">
        <v>1498</v>
      </c>
      <c r="F1895" s="371"/>
      <c r="G1895" s="170" t="s">
        <v>1499</v>
      </c>
      <c r="H1895" s="189">
        <v>7.5800000000000006E-2</v>
      </c>
      <c r="I1895" s="190">
        <v>26.5</v>
      </c>
      <c r="J1895" s="190">
        <v>2</v>
      </c>
    </row>
    <row r="1896" spans="1:10" ht="25.9" customHeight="1">
      <c r="A1896" s="171" t="s">
        <v>1502</v>
      </c>
      <c r="B1896" s="172" t="s">
        <v>2292</v>
      </c>
      <c r="C1896" s="171" t="s">
        <v>13</v>
      </c>
      <c r="D1896" s="171" t="s">
        <v>2293</v>
      </c>
      <c r="E1896" s="372" t="s">
        <v>1505</v>
      </c>
      <c r="F1896" s="372"/>
      <c r="G1896" s="173" t="s">
        <v>29</v>
      </c>
      <c r="H1896" s="191">
        <v>1.0353000000000001</v>
      </c>
      <c r="I1896" s="192">
        <v>30.77</v>
      </c>
      <c r="J1896" s="192">
        <v>31.85</v>
      </c>
    </row>
    <row r="1897" spans="1:10" ht="24" customHeight="1">
      <c r="A1897" s="171" t="s">
        <v>1502</v>
      </c>
      <c r="B1897" s="172" t="s">
        <v>2111</v>
      </c>
      <c r="C1897" s="171" t="s">
        <v>13</v>
      </c>
      <c r="D1897" s="171" t="s">
        <v>2112</v>
      </c>
      <c r="E1897" s="372" t="s">
        <v>1505</v>
      </c>
      <c r="F1897" s="372"/>
      <c r="G1897" s="173" t="s">
        <v>21</v>
      </c>
      <c r="H1897" s="191">
        <v>4.2000000000000003E-2</v>
      </c>
      <c r="I1897" s="192">
        <v>1.89</v>
      </c>
      <c r="J1897" s="192">
        <v>7.0000000000000007E-2</v>
      </c>
    </row>
    <row r="1898" spans="1:10" ht="25.5">
      <c r="A1898" s="174"/>
      <c r="B1898" s="174"/>
      <c r="C1898" s="174"/>
      <c r="D1898" s="174"/>
      <c r="E1898" s="174" t="s">
        <v>1512</v>
      </c>
      <c r="F1898" s="175">
        <v>2.5499999999999998</v>
      </c>
      <c r="G1898" s="174" t="s">
        <v>1513</v>
      </c>
      <c r="H1898" s="175">
        <v>0</v>
      </c>
      <c r="I1898" s="174" t="s">
        <v>1514</v>
      </c>
      <c r="J1898" s="175">
        <v>2.5499999999999998</v>
      </c>
    </row>
    <row r="1899" spans="1:10">
      <c r="A1899" s="174"/>
      <c r="B1899" s="174"/>
      <c r="C1899" s="174"/>
      <c r="D1899" s="174"/>
      <c r="E1899" s="174" t="s">
        <v>1515</v>
      </c>
      <c r="F1899" s="175">
        <v>8.89</v>
      </c>
      <c r="G1899" s="174"/>
      <c r="H1899" s="373" t="s">
        <v>1516</v>
      </c>
      <c r="I1899" s="373"/>
      <c r="J1899" s="175">
        <v>44.45</v>
      </c>
    </row>
    <row r="1900" spans="1:10" ht="49.9" customHeight="1" thickBot="1">
      <c r="A1900" s="176"/>
      <c r="B1900" s="176"/>
      <c r="C1900" s="176"/>
      <c r="D1900" s="176"/>
      <c r="E1900" s="176"/>
      <c r="F1900" s="176"/>
      <c r="G1900" s="176" t="s">
        <v>1517</v>
      </c>
      <c r="H1900" s="193">
        <v>246.6</v>
      </c>
      <c r="I1900" s="176" t="s">
        <v>1518</v>
      </c>
      <c r="J1900" s="194">
        <v>10961.37</v>
      </c>
    </row>
    <row r="1901" spans="1:10" ht="1.1499999999999999" customHeight="1" thickTop="1">
      <c r="A1901" s="177"/>
      <c r="B1901" s="177"/>
      <c r="C1901" s="177"/>
      <c r="D1901" s="177"/>
      <c r="E1901" s="177"/>
      <c r="F1901" s="177"/>
      <c r="G1901" s="177"/>
      <c r="H1901" s="177"/>
      <c r="I1901" s="177"/>
      <c r="J1901" s="177"/>
    </row>
    <row r="1902" spans="1:10" ht="18" customHeight="1">
      <c r="A1902" s="178" t="s">
        <v>2294</v>
      </c>
      <c r="B1902" s="179" t="s">
        <v>1480</v>
      </c>
      <c r="C1902" s="178" t="s">
        <v>1481</v>
      </c>
      <c r="D1902" s="178" t="s">
        <v>1482</v>
      </c>
      <c r="E1902" s="374" t="s">
        <v>1483</v>
      </c>
      <c r="F1902" s="374"/>
      <c r="G1902" s="180" t="s">
        <v>1484</v>
      </c>
      <c r="H1902" s="179" t="s">
        <v>1485</v>
      </c>
      <c r="I1902" s="179" t="s">
        <v>1486</v>
      </c>
      <c r="J1902" s="179" t="s">
        <v>1487</v>
      </c>
    </row>
    <row r="1903" spans="1:10" ht="39" customHeight="1">
      <c r="A1903" s="181" t="s">
        <v>1488</v>
      </c>
      <c r="B1903" s="182" t="s">
        <v>2295</v>
      </c>
      <c r="C1903" s="181" t="s">
        <v>13</v>
      </c>
      <c r="D1903" s="181" t="s">
        <v>736</v>
      </c>
      <c r="E1903" s="375" t="s">
        <v>1938</v>
      </c>
      <c r="F1903" s="375"/>
      <c r="G1903" s="183" t="s">
        <v>29</v>
      </c>
      <c r="H1903" s="195">
        <v>1</v>
      </c>
      <c r="I1903" s="196">
        <v>73.709999999999994</v>
      </c>
      <c r="J1903" s="196">
        <v>73.709999999999994</v>
      </c>
    </row>
    <row r="1904" spans="1:10" ht="25.9" customHeight="1">
      <c r="A1904" s="168" t="s">
        <v>1492</v>
      </c>
      <c r="B1904" s="169" t="s">
        <v>2107</v>
      </c>
      <c r="C1904" s="168" t="s">
        <v>13</v>
      </c>
      <c r="D1904" s="168" t="s">
        <v>2108</v>
      </c>
      <c r="E1904" s="371" t="s">
        <v>1498</v>
      </c>
      <c r="F1904" s="371"/>
      <c r="G1904" s="170" t="s">
        <v>1499</v>
      </c>
      <c r="H1904" s="189">
        <v>0.13089999999999999</v>
      </c>
      <c r="I1904" s="190">
        <v>21.66</v>
      </c>
      <c r="J1904" s="190">
        <v>2.83</v>
      </c>
    </row>
    <row r="1905" spans="1:10" ht="25.9" customHeight="1">
      <c r="A1905" s="168" t="s">
        <v>1492</v>
      </c>
      <c r="B1905" s="169" t="s">
        <v>1939</v>
      </c>
      <c r="C1905" s="168" t="s">
        <v>13</v>
      </c>
      <c r="D1905" s="168" t="s">
        <v>1940</v>
      </c>
      <c r="E1905" s="371" t="s">
        <v>1498</v>
      </c>
      <c r="F1905" s="371"/>
      <c r="G1905" s="170" t="s">
        <v>1499</v>
      </c>
      <c r="H1905" s="189">
        <v>0.13089999999999999</v>
      </c>
      <c r="I1905" s="190">
        <v>26.5</v>
      </c>
      <c r="J1905" s="190">
        <v>3.46</v>
      </c>
    </row>
    <row r="1906" spans="1:10" ht="25.9" customHeight="1">
      <c r="A1906" s="171" t="s">
        <v>1502</v>
      </c>
      <c r="B1906" s="172" t="s">
        <v>2296</v>
      </c>
      <c r="C1906" s="171" t="s">
        <v>13</v>
      </c>
      <c r="D1906" s="171" t="s">
        <v>2297</v>
      </c>
      <c r="E1906" s="372" t="s">
        <v>1505</v>
      </c>
      <c r="F1906" s="372"/>
      <c r="G1906" s="173" t="s">
        <v>29</v>
      </c>
      <c r="H1906" s="191">
        <v>1.0353000000000001</v>
      </c>
      <c r="I1906" s="192">
        <v>65</v>
      </c>
      <c r="J1906" s="192">
        <v>67.290000000000006</v>
      </c>
    </row>
    <row r="1907" spans="1:10" ht="24" customHeight="1">
      <c r="A1907" s="171" t="s">
        <v>1502</v>
      </c>
      <c r="B1907" s="172" t="s">
        <v>2111</v>
      </c>
      <c r="C1907" s="171" t="s">
        <v>13</v>
      </c>
      <c r="D1907" s="171" t="s">
        <v>2112</v>
      </c>
      <c r="E1907" s="372" t="s">
        <v>1505</v>
      </c>
      <c r="F1907" s="372"/>
      <c r="G1907" s="173" t="s">
        <v>21</v>
      </c>
      <c r="H1907" s="191">
        <v>7.2999999999999995E-2</v>
      </c>
      <c r="I1907" s="192">
        <v>1.89</v>
      </c>
      <c r="J1907" s="192">
        <v>0.13</v>
      </c>
    </row>
    <row r="1908" spans="1:10" ht="25.5">
      <c r="A1908" s="174"/>
      <c r="B1908" s="174"/>
      <c r="C1908" s="174"/>
      <c r="D1908" s="174"/>
      <c r="E1908" s="174" t="s">
        <v>1512</v>
      </c>
      <c r="F1908" s="175">
        <v>4.41</v>
      </c>
      <c r="G1908" s="174" t="s">
        <v>1513</v>
      </c>
      <c r="H1908" s="175">
        <v>0</v>
      </c>
      <c r="I1908" s="174" t="s">
        <v>1514</v>
      </c>
      <c r="J1908" s="175">
        <v>4.41</v>
      </c>
    </row>
    <row r="1909" spans="1:10">
      <c r="A1909" s="174"/>
      <c r="B1909" s="174"/>
      <c r="C1909" s="174"/>
      <c r="D1909" s="174"/>
      <c r="E1909" s="174" t="s">
        <v>1515</v>
      </c>
      <c r="F1909" s="175">
        <v>18.420000000000002</v>
      </c>
      <c r="G1909" s="174"/>
      <c r="H1909" s="373" t="s">
        <v>1516</v>
      </c>
      <c r="I1909" s="373"/>
      <c r="J1909" s="175">
        <v>92.13</v>
      </c>
    </row>
    <row r="1910" spans="1:10" ht="49.9" customHeight="1" thickBot="1">
      <c r="A1910" s="176"/>
      <c r="B1910" s="176"/>
      <c r="C1910" s="176"/>
      <c r="D1910" s="176"/>
      <c r="E1910" s="176"/>
      <c r="F1910" s="176"/>
      <c r="G1910" s="176" t="s">
        <v>1517</v>
      </c>
      <c r="H1910" s="193">
        <v>3</v>
      </c>
      <c r="I1910" s="176" t="s">
        <v>1518</v>
      </c>
      <c r="J1910" s="194">
        <v>276.39</v>
      </c>
    </row>
    <row r="1911" spans="1:10" ht="1.1499999999999999" customHeight="1" thickTop="1">
      <c r="A1911" s="177"/>
      <c r="B1911" s="177"/>
      <c r="C1911" s="177"/>
      <c r="D1911" s="177"/>
      <c r="E1911" s="177"/>
      <c r="F1911" s="177"/>
      <c r="G1911" s="177"/>
      <c r="H1911" s="177"/>
      <c r="I1911" s="177"/>
      <c r="J1911" s="177"/>
    </row>
    <row r="1912" spans="1:10" ht="18" customHeight="1">
      <c r="A1912" s="178" t="s">
        <v>2298</v>
      </c>
      <c r="B1912" s="179" t="s">
        <v>1480</v>
      </c>
      <c r="C1912" s="178" t="s">
        <v>1481</v>
      </c>
      <c r="D1912" s="178" t="s">
        <v>1482</v>
      </c>
      <c r="E1912" s="374" t="s">
        <v>1483</v>
      </c>
      <c r="F1912" s="374"/>
      <c r="G1912" s="180" t="s">
        <v>1484</v>
      </c>
      <c r="H1912" s="179" t="s">
        <v>1485</v>
      </c>
      <c r="I1912" s="179" t="s">
        <v>1486</v>
      </c>
      <c r="J1912" s="179" t="s">
        <v>1487</v>
      </c>
    </row>
    <row r="1913" spans="1:10" ht="39" customHeight="1">
      <c r="A1913" s="181" t="s">
        <v>1488</v>
      </c>
      <c r="B1913" s="182" t="s">
        <v>2299</v>
      </c>
      <c r="C1913" s="181" t="s">
        <v>13</v>
      </c>
      <c r="D1913" s="181" t="s">
        <v>739</v>
      </c>
      <c r="E1913" s="375" t="s">
        <v>1938</v>
      </c>
      <c r="F1913" s="375"/>
      <c r="G1913" s="183" t="s">
        <v>21</v>
      </c>
      <c r="H1913" s="195">
        <v>1</v>
      </c>
      <c r="I1913" s="196">
        <v>49.73</v>
      </c>
      <c r="J1913" s="196">
        <v>49.73</v>
      </c>
    </row>
    <row r="1914" spans="1:10" ht="25.9" customHeight="1">
      <c r="A1914" s="168" t="s">
        <v>1492</v>
      </c>
      <c r="B1914" s="169" t="s">
        <v>2107</v>
      </c>
      <c r="C1914" s="168" t="s">
        <v>13</v>
      </c>
      <c r="D1914" s="168" t="s">
        <v>2108</v>
      </c>
      <c r="E1914" s="371" t="s">
        <v>1498</v>
      </c>
      <c r="F1914" s="371"/>
      <c r="G1914" s="170" t="s">
        <v>1499</v>
      </c>
      <c r="H1914" s="189">
        <v>0.27289999999999998</v>
      </c>
      <c r="I1914" s="190">
        <v>21.66</v>
      </c>
      <c r="J1914" s="190">
        <v>5.91</v>
      </c>
    </row>
    <row r="1915" spans="1:10" ht="25.9" customHeight="1">
      <c r="A1915" s="168" t="s">
        <v>1492</v>
      </c>
      <c r="B1915" s="169" t="s">
        <v>1939</v>
      </c>
      <c r="C1915" s="168" t="s">
        <v>13</v>
      </c>
      <c r="D1915" s="168" t="s">
        <v>1940</v>
      </c>
      <c r="E1915" s="371" t="s">
        <v>1498</v>
      </c>
      <c r="F1915" s="371"/>
      <c r="G1915" s="170" t="s">
        <v>1499</v>
      </c>
      <c r="H1915" s="189">
        <v>0.27289999999999998</v>
      </c>
      <c r="I1915" s="190">
        <v>26.5</v>
      </c>
      <c r="J1915" s="190">
        <v>7.23</v>
      </c>
    </row>
    <row r="1916" spans="1:10" ht="25.9" customHeight="1">
      <c r="A1916" s="171" t="s">
        <v>1502</v>
      </c>
      <c r="B1916" s="172" t="s">
        <v>2300</v>
      </c>
      <c r="C1916" s="171" t="s">
        <v>13</v>
      </c>
      <c r="D1916" s="171" t="s">
        <v>2301</v>
      </c>
      <c r="E1916" s="372" t="s">
        <v>1505</v>
      </c>
      <c r="F1916" s="372"/>
      <c r="G1916" s="173" t="s">
        <v>21</v>
      </c>
      <c r="H1916" s="191">
        <v>2</v>
      </c>
      <c r="I1916" s="192">
        <v>5.51</v>
      </c>
      <c r="J1916" s="192">
        <v>11.02</v>
      </c>
    </row>
    <row r="1917" spans="1:10" ht="39" customHeight="1">
      <c r="A1917" s="171" t="s">
        <v>1502</v>
      </c>
      <c r="B1917" s="172" t="s">
        <v>2302</v>
      </c>
      <c r="C1917" s="171" t="s">
        <v>13</v>
      </c>
      <c r="D1917" s="171" t="s">
        <v>2303</v>
      </c>
      <c r="E1917" s="372" t="s">
        <v>1505</v>
      </c>
      <c r="F1917" s="372"/>
      <c r="G1917" s="173" t="s">
        <v>21</v>
      </c>
      <c r="H1917" s="191">
        <v>0.115</v>
      </c>
      <c r="I1917" s="192">
        <v>27.62</v>
      </c>
      <c r="J1917" s="192">
        <v>3.17</v>
      </c>
    </row>
    <row r="1918" spans="1:10" ht="25.9" customHeight="1">
      <c r="A1918" s="171" t="s">
        <v>1502</v>
      </c>
      <c r="B1918" s="172" t="s">
        <v>2304</v>
      </c>
      <c r="C1918" s="171" t="s">
        <v>13</v>
      </c>
      <c r="D1918" s="171" t="s">
        <v>2305</v>
      </c>
      <c r="E1918" s="372" t="s">
        <v>1505</v>
      </c>
      <c r="F1918" s="372"/>
      <c r="G1918" s="173" t="s">
        <v>21</v>
      </c>
      <c r="H1918" s="191">
        <v>1</v>
      </c>
      <c r="I1918" s="192">
        <v>22.4</v>
      </c>
      <c r="J1918" s="192">
        <v>22.4</v>
      </c>
    </row>
    <row r="1919" spans="1:10" ht="25.5">
      <c r="A1919" s="174"/>
      <c r="B1919" s="174"/>
      <c r="C1919" s="174"/>
      <c r="D1919" s="174"/>
      <c r="E1919" s="174" t="s">
        <v>1512</v>
      </c>
      <c r="F1919" s="175">
        <v>9.1999999999999993</v>
      </c>
      <c r="G1919" s="174" t="s">
        <v>1513</v>
      </c>
      <c r="H1919" s="175">
        <v>0</v>
      </c>
      <c r="I1919" s="174" t="s">
        <v>1514</v>
      </c>
      <c r="J1919" s="175">
        <v>9.1999999999999993</v>
      </c>
    </row>
    <row r="1920" spans="1:10">
      <c r="A1920" s="174"/>
      <c r="B1920" s="174"/>
      <c r="C1920" s="174"/>
      <c r="D1920" s="174"/>
      <c r="E1920" s="174" t="s">
        <v>1515</v>
      </c>
      <c r="F1920" s="175">
        <v>12.43</v>
      </c>
      <c r="G1920" s="174"/>
      <c r="H1920" s="373" t="s">
        <v>1516</v>
      </c>
      <c r="I1920" s="373"/>
      <c r="J1920" s="175">
        <v>62.16</v>
      </c>
    </row>
    <row r="1921" spans="1:10" ht="49.9" customHeight="1" thickBot="1">
      <c r="A1921" s="176"/>
      <c r="B1921" s="176"/>
      <c r="C1921" s="176"/>
      <c r="D1921" s="176"/>
      <c r="E1921" s="176"/>
      <c r="F1921" s="176"/>
      <c r="G1921" s="176" t="s">
        <v>1517</v>
      </c>
      <c r="H1921" s="193">
        <v>11</v>
      </c>
      <c r="I1921" s="176" t="s">
        <v>1518</v>
      </c>
      <c r="J1921" s="194">
        <v>683.76</v>
      </c>
    </row>
    <row r="1922" spans="1:10" ht="1.1499999999999999" customHeight="1" thickTop="1">
      <c r="A1922" s="177"/>
      <c r="B1922" s="177"/>
      <c r="C1922" s="177"/>
      <c r="D1922" s="177"/>
      <c r="E1922" s="177"/>
      <c r="F1922" s="177"/>
      <c r="G1922" s="177"/>
      <c r="H1922" s="177"/>
      <c r="I1922" s="177"/>
      <c r="J1922" s="177"/>
    </row>
    <row r="1923" spans="1:10" ht="18" customHeight="1">
      <c r="A1923" s="178" t="s">
        <v>2306</v>
      </c>
      <c r="B1923" s="179" t="s">
        <v>1480</v>
      </c>
      <c r="C1923" s="178" t="s">
        <v>1481</v>
      </c>
      <c r="D1923" s="178" t="s">
        <v>1482</v>
      </c>
      <c r="E1923" s="374" t="s">
        <v>1483</v>
      </c>
      <c r="F1923" s="374"/>
      <c r="G1923" s="180" t="s">
        <v>1484</v>
      </c>
      <c r="H1923" s="179" t="s">
        <v>1485</v>
      </c>
      <c r="I1923" s="179" t="s">
        <v>1486</v>
      </c>
      <c r="J1923" s="179" t="s">
        <v>1487</v>
      </c>
    </row>
    <row r="1924" spans="1:10" ht="39" customHeight="1">
      <c r="A1924" s="181" t="s">
        <v>1488</v>
      </c>
      <c r="B1924" s="182" t="s">
        <v>2307</v>
      </c>
      <c r="C1924" s="181" t="s">
        <v>13</v>
      </c>
      <c r="D1924" s="181" t="s">
        <v>742</v>
      </c>
      <c r="E1924" s="375" t="s">
        <v>1938</v>
      </c>
      <c r="F1924" s="375"/>
      <c r="G1924" s="183" t="s">
        <v>21</v>
      </c>
      <c r="H1924" s="195">
        <v>1</v>
      </c>
      <c r="I1924" s="196">
        <v>48.61</v>
      </c>
      <c r="J1924" s="196">
        <v>48.61</v>
      </c>
    </row>
    <row r="1925" spans="1:10" ht="25.9" customHeight="1">
      <c r="A1925" s="168" t="s">
        <v>1492</v>
      </c>
      <c r="B1925" s="169" t="s">
        <v>2107</v>
      </c>
      <c r="C1925" s="168" t="s">
        <v>13</v>
      </c>
      <c r="D1925" s="168" t="s">
        <v>2108</v>
      </c>
      <c r="E1925" s="371" t="s">
        <v>1498</v>
      </c>
      <c r="F1925" s="371"/>
      <c r="G1925" s="170" t="s">
        <v>1499</v>
      </c>
      <c r="H1925" s="189">
        <v>0.27289999999999998</v>
      </c>
      <c r="I1925" s="190">
        <v>21.66</v>
      </c>
      <c r="J1925" s="190">
        <v>5.91</v>
      </c>
    </row>
    <row r="1926" spans="1:10" ht="25.9" customHeight="1">
      <c r="A1926" s="168" t="s">
        <v>1492</v>
      </c>
      <c r="B1926" s="169" t="s">
        <v>1939</v>
      </c>
      <c r="C1926" s="168" t="s">
        <v>13</v>
      </c>
      <c r="D1926" s="168" t="s">
        <v>1940</v>
      </c>
      <c r="E1926" s="371" t="s">
        <v>1498</v>
      </c>
      <c r="F1926" s="371"/>
      <c r="G1926" s="170" t="s">
        <v>1499</v>
      </c>
      <c r="H1926" s="189">
        <v>0.27289999999999998</v>
      </c>
      <c r="I1926" s="190">
        <v>26.5</v>
      </c>
      <c r="J1926" s="190">
        <v>7.23</v>
      </c>
    </row>
    <row r="1927" spans="1:10" ht="25.9" customHeight="1">
      <c r="A1927" s="171" t="s">
        <v>1502</v>
      </c>
      <c r="B1927" s="172" t="s">
        <v>2300</v>
      </c>
      <c r="C1927" s="171" t="s">
        <v>13</v>
      </c>
      <c r="D1927" s="171" t="s">
        <v>2301</v>
      </c>
      <c r="E1927" s="372" t="s">
        <v>1505</v>
      </c>
      <c r="F1927" s="372"/>
      <c r="G1927" s="173" t="s">
        <v>21</v>
      </c>
      <c r="H1927" s="191">
        <v>2</v>
      </c>
      <c r="I1927" s="192">
        <v>5.51</v>
      </c>
      <c r="J1927" s="192">
        <v>11.02</v>
      </c>
    </row>
    <row r="1928" spans="1:10" ht="39" customHeight="1">
      <c r="A1928" s="171" t="s">
        <v>1502</v>
      </c>
      <c r="B1928" s="172" t="s">
        <v>2302</v>
      </c>
      <c r="C1928" s="171" t="s">
        <v>13</v>
      </c>
      <c r="D1928" s="171" t="s">
        <v>2303</v>
      </c>
      <c r="E1928" s="372" t="s">
        <v>1505</v>
      </c>
      <c r="F1928" s="372"/>
      <c r="G1928" s="173" t="s">
        <v>21</v>
      </c>
      <c r="H1928" s="191">
        <v>0.115</v>
      </c>
      <c r="I1928" s="192">
        <v>27.62</v>
      </c>
      <c r="J1928" s="192">
        <v>3.17</v>
      </c>
    </row>
    <row r="1929" spans="1:10" ht="25.9" customHeight="1">
      <c r="A1929" s="171" t="s">
        <v>1502</v>
      </c>
      <c r="B1929" s="172" t="s">
        <v>2308</v>
      </c>
      <c r="C1929" s="171" t="s">
        <v>13</v>
      </c>
      <c r="D1929" s="171" t="s">
        <v>2309</v>
      </c>
      <c r="E1929" s="372" t="s">
        <v>1505</v>
      </c>
      <c r="F1929" s="372"/>
      <c r="G1929" s="173" t="s">
        <v>21</v>
      </c>
      <c r="H1929" s="191">
        <v>1</v>
      </c>
      <c r="I1929" s="192">
        <v>21.28</v>
      </c>
      <c r="J1929" s="192">
        <v>21.28</v>
      </c>
    </row>
    <row r="1930" spans="1:10" ht="25.5">
      <c r="A1930" s="174"/>
      <c r="B1930" s="174"/>
      <c r="C1930" s="174"/>
      <c r="D1930" s="174"/>
      <c r="E1930" s="174" t="s">
        <v>1512</v>
      </c>
      <c r="F1930" s="175">
        <v>9.1999999999999993</v>
      </c>
      <c r="G1930" s="174" t="s">
        <v>1513</v>
      </c>
      <c r="H1930" s="175">
        <v>0</v>
      </c>
      <c r="I1930" s="174" t="s">
        <v>1514</v>
      </c>
      <c r="J1930" s="175">
        <v>9.1999999999999993</v>
      </c>
    </row>
    <row r="1931" spans="1:10">
      <c r="A1931" s="174"/>
      <c r="B1931" s="174"/>
      <c r="C1931" s="174"/>
      <c r="D1931" s="174"/>
      <c r="E1931" s="174" t="s">
        <v>1515</v>
      </c>
      <c r="F1931" s="175">
        <v>12.15</v>
      </c>
      <c r="G1931" s="174"/>
      <c r="H1931" s="373" t="s">
        <v>1516</v>
      </c>
      <c r="I1931" s="373"/>
      <c r="J1931" s="175">
        <v>60.76</v>
      </c>
    </row>
    <row r="1932" spans="1:10" ht="49.9" customHeight="1" thickBot="1">
      <c r="A1932" s="176"/>
      <c r="B1932" s="176"/>
      <c r="C1932" s="176"/>
      <c r="D1932" s="176"/>
      <c r="E1932" s="176"/>
      <c r="F1932" s="176"/>
      <c r="G1932" s="176" t="s">
        <v>1517</v>
      </c>
      <c r="H1932" s="193">
        <v>47</v>
      </c>
      <c r="I1932" s="176" t="s">
        <v>1518</v>
      </c>
      <c r="J1932" s="194">
        <v>2855.72</v>
      </c>
    </row>
    <row r="1933" spans="1:10" ht="1.1499999999999999" customHeight="1" thickTop="1">
      <c r="A1933" s="177"/>
      <c r="B1933" s="177"/>
      <c r="C1933" s="177"/>
      <c r="D1933" s="177"/>
      <c r="E1933" s="177"/>
      <c r="F1933" s="177"/>
      <c r="G1933" s="177"/>
      <c r="H1933" s="177"/>
      <c r="I1933" s="177"/>
      <c r="J1933" s="177"/>
    </row>
    <row r="1934" spans="1:10" ht="18" customHeight="1">
      <c r="A1934" s="178" t="s">
        <v>2310</v>
      </c>
      <c r="B1934" s="179" t="s">
        <v>1480</v>
      </c>
      <c r="C1934" s="178" t="s">
        <v>1481</v>
      </c>
      <c r="D1934" s="178" t="s">
        <v>1482</v>
      </c>
      <c r="E1934" s="374" t="s">
        <v>1483</v>
      </c>
      <c r="F1934" s="374"/>
      <c r="G1934" s="180" t="s">
        <v>1484</v>
      </c>
      <c r="H1934" s="179" t="s">
        <v>1485</v>
      </c>
      <c r="I1934" s="179" t="s">
        <v>1486</v>
      </c>
      <c r="J1934" s="179" t="s">
        <v>1487</v>
      </c>
    </row>
    <row r="1935" spans="1:10" ht="39" customHeight="1">
      <c r="A1935" s="181" t="s">
        <v>1488</v>
      </c>
      <c r="B1935" s="182" t="s">
        <v>2311</v>
      </c>
      <c r="C1935" s="181" t="s">
        <v>13</v>
      </c>
      <c r="D1935" s="181" t="s">
        <v>745</v>
      </c>
      <c r="E1935" s="375" t="s">
        <v>1938</v>
      </c>
      <c r="F1935" s="375"/>
      <c r="G1935" s="183" t="s">
        <v>21</v>
      </c>
      <c r="H1935" s="195">
        <v>1</v>
      </c>
      <c r="I1935" s="196">
        <v>88.95</v>
      </c>
      <c r="J1935" s="196">
        <v>88.95</v>
      </c>
    </row>
    <row r="1936" spans="1:10" ht="25.9" customHeight="1">
      <c r="A1936" s="168" t="s">
        <v>1492</v>
      </c>
      <c r="B1936" s="169" t="s">
        <v>2107</v>
      </c>
      <c r="C1936" s="168" t="s">
        <v>13</v>
      </c>
      <c r="D1936" s="168" t="s">
        <v>2108</v>
      </c>
      <c r="E1936" s="371" t="s">
        <v>1498</v>
      </c>
      <c r="F1936" s="371"/>
      <c r="G1936" s="170" t="s">
        <v>1499</v>
      </c>
      <c r="H1936" s="189">
        <v>0.17169999999999999</v>
      </c>
      <c r="I1936" s="190">
        <v>21.66</v>
      </c>
      <c r="J1936" s="190">
        <v>3.71</v>
      </c>
    </row>
    <row r="1937" spans="1:10" ht="25.9" customHeight="1">
      <c r="A1937" s="168" t="s">
        <v>1492</v>
      </c>
      <c r="B1937" s="169" t="s">
        <v>1939</v>
      </c>
      <c r="C1937" s="168" t="s">
        <v>13</v>
      </c>
      <c r="D1937" s="168" t="s">
        <v>1940</v>
      </c>
      <c r="E1937" s="371" t="s">
        <v>1498</v>
      </c>
      <c r="F1937" s="371"/>
      <c r="G1937" s="170" t="s">
        <v>1499</v>
      </c>
      <c r="H1937" s="189">
        <v>0.17169999999999999</v>
      </c>
      <c r="I1937" s="190">
        <v>26.5</v>
      </c>
      <c r="J1937" s="190">
        <v>4.55</v>
      </c>
    </row>
    <row r="1938" spans="1:10" ht="25.9" customHeight="1">
      <c r="A1938" s="171" t="s">
        <v>1502</v>
      </c>
      <c r="B1938" s="172" t="s">
        <v>2300</v>
      </c>
      <c r="C1938" s="171" t="s">
        <v>13</v>
      </c>
      <c r="D1938" s="171" t="s">
        <v>2301</v>
      </c>
      <c r="E1938" s="372" t="s">
        <v>1505</v>
      </c>
      <c r="F1938" s="372"/>
      <c r="G1938" s="173" t="s">
        <v>21</v>
      </c>
      <c r="H1938" s="191">
        <v>3</v>
      </c>
      <c r="I1938" s="192">
        <v>5.51</v>
      </c>
      <c r="J1938" s="192">
        <v>16.53</v>
      </c>
    </row>
    <row r="1939" spans="1:10" ht="39" customHeight="1">
      <c r="A1939" s="171" t="s">
        <v>1502</v>
      </c>
      <c r="B1939" s="172" t="s">
        <v>2302</v>
      </c>
      <c r="C1939" s="171" t="s">
        <v>13</v>
      </c>
      <c r="D1939" s="171" t="s">
        <v>2303</v>
      </c>
      <c r="E1939" s="372" t="s">
        <v>1505</v>
      </c>
      <c r="F1939" s="372"/>
      <c r="G1939" s="173" t="s">
        <v>21</v>
      </c>
      <c r="H1939" s="191">
        <v>0.17249999999999999</v>
      </c>
      <c r="I1939" s="192">
        <v>27.62</v>
      </c>
      <c r="J1939" s="192">
        <v>4.76</v>
      </c>
    </row>
    <row r="1940" spans="1:10" ht="25.9" customHeight="1">
      <c r="A1940" s="171" t="s">
        <v>1502</v>
      </c>
      <c r="B1940" s="172" t="s">
        <v>2312</v>
      </c>
      <c r="C1940" s="171" t="s">
        <v>13</v>
      </c>
      <c r="D1940" s="171" t="s">
        <v>2313</v>
      </c>
      <c r="E1940" s="372" t="s">
        <v>1505</v>
      </c>
      <c r="F1940" s="372"/>
      <c r="G1940" s="173" t="s">
        <v>21</v>
      </c>
      <c r="H1940" s="191">
        <v>1</v>
      </c>
      <c r="I1940" s="192">
        <v>59.4</v>
      </c>
      <c r="J1940" s="192">
        <v>59.4</v>
      </c>
    </row>
    <row r="1941" spans="1:10" ht="25.5">
      <c r="A1941" s="174"/>
      <c r="B1941" s="174"/>
      <c r="C1941" s="174"/>
      <c r="D1941" s="174"/>
      <c r="E1941" s="174" t="s">
        <v>1512</v>
      </c>
      <c r="F1941" s="175">
        <v>5.78</v>
      </c>
      <c r="G1941" s="174" t="s">
        <v>1513</v>
      </c>
      <c r="H1941" s="175">
        <v>0</v>
      </c>
      <c r="I1941" s="174" t="s">
        <v>1514</v>
      </c>
      <c r="J1941" s="175">
        <v>5.78</v>
      </c>
    </row>
    <row r="1942" spans="1:10">
      <c r="A1942" s="174"/>
      <c r="B1942" s="174"/>
      <c r="C1942" s="174"/>
      <c r="D1942" s="174"/>
      <c r="E1942" s="174" t="s">
        <v>1515</v>
      </c>
      <c r="F1942" s="175">
        <v>22.23</v>
      </c>
      <c r="G1942" s="174"/>
      <c r="H1942" s="373" t="s">
        <v>1516</v>
      </c>
      <c r="I1942" s="373"/>
      <c r="J1942" s="175">
        <v>111.18</v>
      </c>
    </row>
    <row r="1943" spans="1:10" ht="49.9" customHeight="1" thickBot="1">
      <c r="A1943" s="176"/>
      <c r="B1943" s="176"/>
      <c r="C1943" s="176"/>
      <c r="D1943" s="176"/>
      <c r="E1943" s="176"/>
      <c r="F1943" s="176"/>
      <c r="G1943" s="176" t="s">
        <v>1517</v>
      </c>
      <c r="H1943" s="193">
        <v>4</v>
      </c>
      <c r="I1943" s="176" t="s">
        <v>1518</v>
      </c>
      <c r="J1943" s="194">
        <v>444.72</v>
      </c>
    </row>
    <row r="1944" spans="1:10" ht="1.1499999999999999" customHeight="1" thickTop="1">
      <c r="A1944" s="177"/>
      <c r="B1944" s="177"/>
      <c r="C1944" s="177"/>
      <c r="D1944" s="177"/>
      <c r="E1944" s="177"/>
      <c r="F1944" s="177"/>
      <c r="G1944" s="177"/>
      <c r="H1944" s="177"/>
      <c r="I1944" s="177"/>
      <c r="J1944" s="177"/>
    </row>
    <row r="1945" spans="1:10" ht="18" customHeight="1">
      <c r="A1945" s="178" t="s">
        <v>2314</v>
      </c>
      <c r="B1945" s="179" t="s">
        <v>1480</v>
      </c>
      <c r="C1945" s="178" t="s">
        <v>1481</v>
      </c>
      <c r="D1945" s="178" t="s">
        <v>1482</v>
      </c>
      <c r="E1945" s="374" t="s">
        <v>1483</v>
      </c>
      <c r="F1945" s="374"/>
      <c r="G1945" s="180" t="s">
        <v>1484</v>
      </c>
      <c r="H1945" s="179" t="s">
        <v>1485</v>
      </c>
      <c r="I1945" s="179" t="s">
        <v>1486</v>
      </c>
      <c r="J1945" s="179" t="s">
        <v>1487</v>
      </c>
    </row>
    <row r="1946" spans="1:10" ht="39" customHeight="1">
      <c r="A1946" s="181" t="s">
        <v>1488</v>
      </c>
      <c r="B1946" s="182" t="s">
        <v>2315</v>
      </c>
      <c r="C1946" s="181" t="s">
        <v>13</v>
      </c>
      <c r="D1946" s="181" t="s">
        <v>748</v>
      </c>
      <c r="E1946" s="375" t="s">
        <v>1938</v>
      </c>
      <c r="F1946" s="375"/>
      <c r="G1946" s="183" t="s">
        <v>21</v>
      </c>
      <c r="H1946" s="195">
        <v>1</v>
      </c>
      <c r="I1946" s="196">
        <v>78.37</v>
      </c>
      <c r="J1946" s="196">
        <v>78.37</v>
      </c>
    </row>
    <row r="1947" spans="1:10" ht="25.9" customHeight="1">
      <c r="A1947" s="168" t="s">
        <v>1492</v>
      </c>
      <c r="B1947" s="169" t="s">
        <v>2107</v>
      </c>
      <c r="C1947" s="168" t="s">
        <v>13</v>
      </c>
      <c r="D1947" s="168" t="s">
        <v>2108</v>
      </c>
      <c r="E1947" s="371" t="s">
        <v>1498</v>
      </c>
      <c r="F1947" s="371"/>
      <c r="G1947" s="170" t="s">
        <v>1499</v>
      </c>
      <c r="H1947" s="189">
        <v>0.18190000000000001</v>
      </c>
      <c r="I1947" s="190">
        <v>21.66</v>
      </c>
      <c r="J1947" s="190">
        <v>3.93</v>
      </c>
    </row>
    <row r="1948" spans="1:10" ht="25.9" customHeight="1">
      <c r="A1948" s="168" t="s">
        <v>1492</v>
      </c>
      <c r="B1948" s="169" t="s">
        <v>1939</v>
      </c>
      <c r="C1948" s="168" t="s">
        <v>13</v>
      </c>
      <c r="D1948" s="168" t="s">
        <v>1940</v>
      </c>
      <c r="E1948" s="371" t="s">
        <v>1498</v>
      </c>
      <c r="F1948" s="371"/>
      <c r="G1948" s="170" t="s">
        <v>1499</v>
      </c>
      <c r="H1948" s="189">
        <v>0.18190000000000001</v>
      </c>
      <c r="I1948" s="190">
        <v>26.5</v>
      </c>
      <c r="J1948" s="190">
        <v>4.82</v>
      </c>
    </row>
    <row r="1949" spans="1:10" ht="25.9" customHeight="1">
      <c r="A1949" s="171" t="s">
        <v>1502</v>
      </c>
      <c r="B1949" s="172" t="s">
        <v>2300</v>
      </c>
      <c r="C1949" s="171" t="s">
        <v>13</v>
      </c>
      <c r="D1949" s="171" t="s">
        <v>2301</v>
      </c>
      <c r="E1949" s="372" t="s">
        <v>1505</v>
      </c>
      <c r="F1949" s="372"/>
      <c r="G1949" s="173" t="s">
        <v>21</v>
      </c>
      <c r="H1949" s="191">
        <v>2</v>
      </c>
      <c r="I1949" s="192">
        <v>5.51</v>
      </c>
      <c r="J1949" s="192">
        <v>11.02</v>
      </c>
    </row>
    <row r="1950" spans="1:10" ht="39" customHeight="1">
      <c r="A1950" s="171" t="s">
        <v>1502</v>
      </c>
      <c r="B1950" s="172" t="s">
        <v>2302</v>
      </c>
      <c r="C1950" s="171" t="s">
        <v>13</v>
      </c>
      <c r="D1950" s="171" t="s">
        <v>2303</v>
      </c>
      <c r="E1950" s="372" t="s">
        <v>1505</v>
      </c>
      <c r="F1950" s="372"/>
      <c r="G1950" s="173" t="s">
        <v>21</v>
      </c>
      <c r="H1950" s="191">
        <v>0.115</v>
      </c>
      <c r="I1950" s="192">
        <v>27.62</v>
      </c>
      <c r="J1950" s="192">
        <v>3.17</v>
      </c>
    </row>
    <row r="1951" spans="1:10" ht="25.9" customHeight="1">
      <c r="A1951" s="171" t="s">
        <v>1502</v>
      </c>
      <c r="B1951" s="172" t="s">
        <v>2316</v>
      </c>
      <c r="C1951" s="171" t="s">
        <v>13</v>
      </c>
      <c r="D1951" s="171" t="s">
        <v>2317</v>
      </c>
      <c r="E1951" s="372" t="s">
        <v>1505</v>
      </c>
      <c r="F1951" s="372"/>
      <c r="G1951" s="173" t="s">
        <v>21</v>
      </c>
      <c r="H1951" s="191">
        <v>1</v>
      </c>
      <c r="I1951" s="192">
        <v>55.43</v>
      </c>
      <c r="J1951" s="192">
        <v>55.43</v>
      </c>
    </row>
    <row r="1952" spans="1:10" ht="25.5">
      <c r="A1952" s="174"/>
      <c r="B1952" s="174"/>
      <c r="C1952" s="174"/>
      <c r="D1952" s="174"/>
      <c r="E1952" s="174" t="s">
        <v>1512</v>
      </c>
      <c r="F1952" s="175">
        <v>6.12</v>
      </c>
      <c r="G1952" s="174" t="s">
        <v>1513</v>
      </c>
      <c r="H1952" s="175">
        <v>0</v>
      </c>
      <c r="I1952" s="174" t="s">
        <v>1514</v>
      </c>
      <c r="J1952" s="175">
        <v>6.12</v>
      </c>
    </row>
    <row r="1953" spans="1:10">
      <c r="A1953" s="174"/>
      <c r="B1953" s="174"/>
      <c r="C1953" s="174"/>
      <c r="D1953" s="174"/>
      <c r="E1953" s="174" t="s">
        <v>1515</v>
      </c>
      <c r="F1953" s="175">
        <v>19.59</v>
      </c>
      <c r="G1953" s="174"/>
      <c r="H1953" s="373" t="s">
        <v>1516</v>
      </c>
      <c r="I1953" s="373"/>
      <c r="J1953" s="175">
        <v>97.96</v>
      </c>
    </row>
    <row r="1954" spans="1:10" ht="49.9" customHeight="1" thickBot="1">
      <c r="A1954" s="176"/>
      <c r="B1954" s="176"/>
      <c r="C1954" s="176"/>
      <c r="D1954" s="176"/>
      <c r="E1954" s="176"/>
      <c r="F1954" s="176"/>
      <c r="G1954" s="176" t="s">
        <v>1517</v>
      </c>
      <c r="H1954" s="193">
        <v>1</v>
      </c>
      <c r="I1954" s="176" t="s">
        <v>1518</v>
      </c>
      <c r="J1954" s="194">
        <v>97.96</v>
      </c>
    </row>
    <row r="1955" spans="1:10" ht="1.1499999999999999" customHeight="1" thickTop="1">
      <c r="A1955" s="177"/>
      <c r="B1955" s="177"/>
      <c r="C1955" s="177"/>
      <c r="D1955" s="177"/>
      <c r="E1955" s="177"/>
      <c r="F1955" s="177"/>
      <c r="G1955" s="177"/>
      <c r="H1955" s="177"/>
      <c r="I1955" s="177"/>
      <c r="J1955" s="177"/>
    </row>
    <row r="1956" spans="1:10" ht="18" customHeight="1">
      <c r="A1956" s="178" t="s">
        <v>2318</v>
      </c>
      <c r="B1956" s="179" t="s">
        <v>1480</v>
      </c>
      <c r="C1956" s="178" t="s">
        <v>1481</v>
      </c>
      <c r="D1956" s="178" t="s">
        <v>1482</v>
      </c>
      <c r="E1956" s="374" t="s">
        <v>1483</v>
      </c>
      <c r="F1956" s="374"/>
      <c r="G1956" s="180" t="s">
        <v>1484</v>
      </c>
      <c r="H1956" s="179" t="s">
        <v>1485</v>
      </c>
      <c r="I1956" s="179" t="s">
        <v>1486</v>
      </c>
      <c r="J1956" s="179" t="s">
        <v>1487</v>
      </c>
    </row>
    <row r="1957" spans="1:10" ht="39" customHeight="1">
      <c r="A1957" s="181" t="s">
        <v>1488</v>
      </c>
      <c r="B1957" s="182" t="s">
        <v>2319</v>
      </c>
      <c r="C1957" s="181" t="s">
        <v>13</v>
      </c>
      <c r="D1957" s="181" t="s">
        <v>753</v>
      </c>
      <c r="E1957" s="375" t="s">
        <v>1938</v>
      </c>
      <c r="F1957" s="375"/>
      <c r="G1957" s="183" t="s">
        <v>21</v>
      </c>
      <c r="H1957" s="195">
        <v>1</v>
      </c>
      <c r="I1957" s="196">
        <v>587.04</v>
      </c>
      <c r="J1957" s="196">
        <v>587.04</v>
      </c>
    </row>
    <row r="1958" spans="1:10" ht="25.9" customHeight="1">
      <c r="A1958" s="168" t="s">
        <v>1492</v>
      </c>
      <c r="B1958" s="169" t="s">
        <v>2320</v>
      </c>
      <c r="C1958" s="168" t="s">
        <v>13</v>
      </c>
      <c r="D1958" s="168" t="s">
        <v>2321</v>
      </c>
      <c r="E1958" s="371" t="s">
        <v>1613</v>
      </c>
      <c r="F1958" s="371"/>
      <c r="G1958" s="170" t="s">
        <v>1491</v>
      </c>
      <c r="H1958" s="189">
        <v>0.81</v>
      </c>
      <c r="I1958" s="190">
        <v>6.33</v>
      </c>
      <c r="J1958" s="190">
        <v>5.12</v>
      </c>
    </row>
    <row r="1959" spans="1:10" ht="64.900000000000006" customHeight="1">
      <c r="A1959" s="168" t="s">
        <v>1492</v>
      </c>
      <c r="B1959" s="169" t="s">
        <v>1636</v>
      </c>
      <c r="C1959" s="168" t="s">
        <v>13</v>
      </c>
      <c r="D1959" s="168" t="s">
        <v>1637</v>
      </c>
      <c r="E1959" s="371" t="s">
        <v>1526</v>
      </c>
      <c r="F1959" s="371"/>
      <c r="G1959" s="170" t="s">
        <v>1527</v>
      </c>
      <c r="H1959" s="189">
        <v>8.6999999999999994E-3</v>
      </c>
      <c r="I1959" s="190">
        <v>153.9</v>
      </c>
      <c r="J1959" s="190">
        <v>1.33</v>
      </c>
    </row>
    <row r="1960" spans="1:10" ht="64.900000000000006" customHeight="1">
      <c r="A1960" s="168" t="s">
        <v>1492</v>
      </c>
      <c r="B1960" s="169" t="s">
        <v>1638</v>
      </c>
      <c r="C1960" s="168" t="s">
        <v>13</v>
      </c>
      <c r="D1960" s="168" t="s">
        <v>1639</v>
      </c>
      <c r="E1960" s="371" t="s">
        <v>1526</v>
      </c>
      <c r="F1960" s="371"/>
      <c r="G1960" s="170" t="s">
        <v>1530</v>
      </c>
      <c r="H1960" s="189">
        <v>1.78E-2</v>
      </c>
      <c r="I1960" s="190">
        <v>65.680000000000007</v>
      </c>
      <c r="J1960" s="190">
        <v>1.1599999999999999</v>
      </c>
    </row>
    <row r="1961" spans="1:10" ht="39" customHeight="1">
      <c r="A1961" s="168" t="s">
        <v>1492</v>
      </c>
      <c r="B1961" s="169" t="s">
        <v>2322</v>
      </c>
      <c r="C1961" s="168" t="s">
        <v>13</v>
      </c>
      <c r="D1961" s="168" t="s">
        <v>2323</v>
      </c>
      <c r="E1961" s="371" t="s">
        <v>1498</v>
      </c>
      <c r="F1961" s="371"/>
      <c r="G1961" s="170" t="s">
        <v>1534</v>
      </c>
      <c r="H1961" s="189">
        <v>1.4800000000000001E-2</v>
      </c>
      <c r="I1961" s="190">
        <v>584.75</v>
      </c>
      <c r="J1961" s="190">
        <v>8.65</v>
      </c>
    </row>
    <row r="1962" spans="1:10" ht="24" customHeight="1">
      <c r="A1962" s="168" t="s">
        <v>1492</v>
      </c>
      <c r="B1962" s="169" t="s">
        <v>1628</v>
      </c>
      <c r="C1962" s="168" t="s">
        <v>13</v>
      </c>
      <c r="D1962" s="168" t="s">
        <v>1629</v>
      </c>
      <c r="E1962" s="371" t="s">
        <v>1498</v>
      </c>
      <c r="F1962" s="371"/>
      <c r="G1962" s="170" t="s">
        <v>1499</v>
      </c>
      <c r="H1962" s="189">
        <v>5.0944000000000003</v>
      </c>
      <c r="I1962" s="190">
        <v>27.26</v>
      </c>
      <c r="J1962" s="190">
        <v>138.87</v>
      </c>
    </row>
    <row r="1963" spans="1:10" ht="24" customHeight="1">
      <c r="A1963" s="168" t="s">
        <v>1492</v>
      </c>
      <c r="B1963" s="169" t="s">
        <v>1500</v>
      </c>
      <c r="C1963" s="168" t="s">
        <v>13</v>
      </c>
      <c r="D1963" s="168" t="s">
        <v>1501</v>
      </c>
      <c r="E1963" s="371" t="s">
        <v>1498</v>
      </c>
      <c r="F1963" s="371"/>
      <c r="G1963" s="170" t="s">
        <v>1499</v>
      </c>
      <c r="H1963" s="189">
        <v>4.0027999999999997</v>
      </c>
      <c r="I1963" s="190">
        <v>21.78</v>
      </c>
      <c r="J1963" s="190">
        <v>87.18</v>
      </c>
    </row>
    <row r="1964" spans="1:10" ht="39" customHeight="1">
      <c r="A1964" s="168" t="s">
        <v>1492</v>
      </c>
      <c r="B1964" s="169" t="s">
        <v>2324</v>
      </c>
      <c r="C1964" s="168" t="s">
        <v>13</v>
      </c>
      <c r="D1964" s="168" t="s">
        <v>2325</v>
      </c>
      <c r="E1964" s="371" t="s">
        <v>1498</v>
      </c>
      <c r="F1964" s="371"/>
      <c r="G1964" s="170" t="s">
        <v>1534</v>
      </c>
      <c r="H1964" s="189">
        <v>0.11559999999999999</v>
      </c>
      <c r="I1964" s="190">
        <v>712.33</v>
      </c>
      <c r="J1964" s="190">
        <v>82.34</v>
      </c>
    </row>
    <row r="1965" spans="1:10" ht="39" customHeight="1">
      <c r="A1965" s="168" t="s">
        <v>1492</v>
      </c>
      <c r="B1965" s="169" t="s">
        <v>2326</v>
      </c>
      <c r="C1965" s="168" t="s">
        <v>13</v>
      </c>
      <c r="D1965" s="168" t="s">
        <v>2327</v>
      </c>
      <c r="E1965" s="371" t="s">
        <v>1533</v>
      </c>
      <c r="F1965" s="371"/>
      <c r="G1965" s="170" t="s">
        <v>1534</v>
      </c>
      <c r="H1965" s="189">
        <v>7.4399999999999994E-2</v>
      </c>
      <c r="I1965" s="190">
        <v>635.36</v>
      </c>
      <c r="J1965" s="190">
        <v>47.27</v>
      </c>
    </row>
    <row r="1966" spans="1:10" ht="39" customHeight="1">
      <c r="A1966" s="168" t="s">
        <v>1492</v>
      </c>
      <c r="B1966" s="169" t="s">
        <v>2328</v>
      </c>
      <c r="C1966" s="168" t="s">
        <v>13</v>
      </c>
      <c r="D1966" s="168" t="s">
        <v>2329</v>
      </c>
      <c r="E1966" s="371" t="s">
        <v>1533</v>
      </c>
      <c r="F1966" s="371"/>
      <c r="G1966" s="170" t="s">
        <v>1534</v>
      </c>
      <c r="H1966" s="189">
        <v>4.48E-2</v>
      </c>
      <c r="I1966" s="190">
        <v>2619.71</v>
      </c>
      <c r="J1966" s="190">
        <v>117.36</v>
      </c>
    </row>
    <row r="1967" spans="1:10" ht="25.9" customHeight="1">
      <c r="A1967" s="171" t="s">
        <v>1502</v>
      </c>
      <c r="B1967" s="172" t="s">
        <v>1652</v>
      </c>
      <c r="C1967" s="171" t="s">
        <v>13</v>
      </c>
      <c r="D1967" s="171" t="s">
        <v>1653</v>
      </c>
      <c r="E1967" s="372" t="s">
        <v>1505</v>
      </c>
      <c r="F1967" s="372"/>
      <c r="G1967" s="173" t="s">
        <v>1599</v>
      </c>
      <c r="H1967" s="191">
        <v>5.4000000000000003E-3</v>
      </c>
      <c r="I1967" s="192">
        <v>8.34</v>
      </c>
      <c r="J1967" s="192">
        <v>0.04</v>
      </c>
    </row>
    <row r="1968" spans="1:10" ht="25.9" customHeight="1">
      <c r="A1968" s="171" t="s">
        <v>1502</v>
      </c>
      <c r="B1968" s="172" t="s">
        <v>1535</v>
      </c>
      <c r="C1968" s="171" t="s">
        <v>13</v>
      </c>
      <c r="D1968" s="171" t="s">
        <v>1536</v>
      </c>
      <c r="E1968" s="372" t="s">
        <v>1505</v>
      </c>
      <c r="F1968" s="372"/>
      <c r="G1968" s="173" t="s">
        <v>29</v>
      </c>
      <c r="H1968" s="191">
        <v>0.11840000000000001</v>
      </c>
      <c r="I1968" s="192">
        <v>10.220000000000001</v>
      </c>
      <c r="J1968" s="192">
        <v>1.21</v>
      </c>
    </row>
    <row r="1969" spans="1:10" ht="25.9" customHeight="1">
      <c r="A1969" s="171" t="s">
        <v>1502</v>
      </c>
      <c r="B1969" s="172" t="s">
        <v>1654</v>
      </c>
      <c r="C1969" s="171" t="s">
        <v>13</v>
      </c>
      <c r="D1969" s="171" t="s">
        <v>1655</v>
      </c>
      <c r="E1969" s="372" t="s">
        <v>1505</v>
      </c>
      <c r="F1969" s="372"/>
      <c r="G1969" s="173" t="s">
        <v>29</v>
      </c>
      <c r="H1969" s="191">
        <v>0.14080000000000001</v>
      </c>
      <c r="I1969" s="192">
        <v>3.57</v>
      </c>
      <c r="J1969" s="192">
        <v>0.5</v>
      </c>
    </row>
    <row r="1970" spans="1:10" ht="25.9" customHeight="1">
      <c r="A1970" s="171" t="s">
        <v>1502</v>
      </c>
      <c r="B1970" s="172" t="s">
        <v>1510</v>
      </c>
      <c r="C1970" s="171" t="s">
        <v>13</v>
      </c>
      <c r="D1970" s="171" t="s">
        <v>1511</v>
      </c>
      <c r="E1970" s="372" t="s">
        <v>1505</v>
      </c>
      <c r="F1970" s="372"/>
      <c r="G1970" s="173" t="s">
        <v>86</v>
      </c>
      <c r="H1970" s="191">
        <v>1.2500000000000001E-2</v>
      </c>
      <c r="I1970" s="192">
        <v>18.36</v>
      </c>
      <c r="J1970" s="192">
        <v>0.22</v>
      </c>
    </row>
    <row r="1971" spans="1:10" ht="39" customHeight="1">
      <c r="A1971" s="171" t="s">
        <v>1502</v>
      </c>
      <c r="B1971" s="172" t="s">
        <v>2330</v>
      </c>
      <c r="C1971" s="171" t="s">
        <v>13</v>
      </c>
      <c r="D1971" s="171" t="s">
        <v>2331</v>
      </c>
      <c r="E1971" s="372" t="s">
        <v>1505</v>
      </c>
      <c r="F1971" s="372"/>
      <c r="G1971" s="173" t="s">
        <v>29</v>
      </c>
      <c r="H1971" s="191">
        <v>0.44159999999999999</v>
      </c>
      <c r="I1971" s="192">
        <v>16.95</v>
      </c>
      <c r="J1971" s="192">
        <v>7.48</v>
      </c>
    </row>
    <row r="1972" spans="1:10" ht="25.9" customHeight="1">
      <c r="A1972" s="171" t="s">
        <v>1502</v>
      </c>
      <c r="B1972" s="172" t="s">
        <v>1894</v>
      </c>
      <c r="C1972" s="171" t="s">
        <v>13</v>
      </c>
      <c r="D1972" s="171" t="s">
        <v>1895</v>
      </c>
      <c r="E1972" s="372" t="s">
        <v>1505</v>
      </c>
      <c r="F1972" s="372"/>
      <c r="G1972" s="173" t="s">
        <v>21</v>
      </c>
      <c r="H1972" s="191">
        <v>131.81880000000001</v>
      </c>
      <c r="I1972" s="192">
        <v>0.67</v>
      </c>
      <c r="J1972" s="192">
        <v>88.31</v>
      </c>
    </row>
    <row r="1973" spans="1:10" ht="25.5">
      <c r="A1973" s="174"/>
      <c r="B1973" s="174"/>
      <c r="C1973" s="174"/>
      <c r="D1973" s="174"/>
      <c r="E1973" s="174" t="s">
        <v>1512</v>
      </c>
      <c r="F1973" s="175">
        <v>215.96</v>
      </c>
      <c r="G1973" s="174" t="s">
        <v>1513</v>
      </c>
      <c r="H1973" s="175">
        <v>0</v>
      </c>
      <c r="I1973" s="174" t="s">
        <v>1514</v>
      </c>
      <c r="J1973" s="175">
        <v>215.96</v>
      </c>
    </row>
    <row r="1974" spans="1:10">
      <c r="A1974" s="174"/>
      <c r="B1974" s="174"/>
      <c r="C1974" s="174"/>
      <c r="D1974" s="174"/>
      <c r="E1974" s="174" t="s">
        <v>1515</v>
      </c>
      <c r="F1974" s="175">
        <v>146.76</v>
      </c>
      <c r="G1974" s="174"/>
      <c r="H1974" s="373" t="s">
        <v>1516</v>
      </c>
      <c r="I1974" s="373"/>
      <c r="J1974" s="175">
        <v>733.8</v>
      </c>
    </row>
    <row r="1975" spans="1:10" ht="49.9" customHeight="1" thickBot="1">
      <c r="A1975" s="176"/>
      <c r="B1975" s="176"/>
      <c r="C1975" s="176"/>
      <c r="D1975" s="176"/>
      <c r="E1975" s="176"/>
      <c r="F1975" s="176"/>
      <c r="G1975" s="176" t="s">
        <v>1517</v>
      </c>
      <c r="H1975" s="193">
        <v>9</v>
      </c>
      <c r="I1975" s="176" t="s">
        <v>1518</v>
      </c>
      <c r="J1975" s="194">
        <v>6604.2</v>
      </c>
    </row>
    <row r="1976" spans="1:10" ht="1.1499999999999999" customHeight="1" thickTop="1">
      <c r="A1976" s="177"/>
      <c r="B1976" s="177"/>
      <c r="C1976" s="177"/>
      <c r="D1976" s="177"/>
      <c r="E1976" s="177"/>
      <c r="F1976" s="177"/>
      <c r="G1976" s="177"/>
      <c r="H1976" s="177"/>
      <c r="I1976" s="177"/>
      <c r="J1976" s="177"/>
    </row>
    <row r="1977" spans="1:10" ht="18" customHeight="1">
      <c r="A1977" s="178" t="s">
        <v>2332</v>
      </c>
      <c r="B1977" s="179" t="s">
        <v>1480</v>
      </c>
      <c r="C1977" s="178" t="s">
        <v>1481</v>
      </c>
      <c r="D1977" s="178" t="s">
        <v>1482</v>
      </c>
      <c r="E1977" s="374" t="s">
        <v>1483</v>
      </c>
      <c r="F1977" s="374"/>
      <c r="G1977" s="180" t="s">
        <v>1484</v>
      </c>
      <c r="H1977" s="179" t="s">
        <v>1485</v>
      </c>
      <c r="I1977" s="179" t="s">
        <v>1486</v>
      </c>
      <c r="J1977" s="179" t="s">
        <v>1487</v>
      </c>
    </row>
    <row r="1978" spans="1:10" ht="39" customHeight="1">
      <c r="A1978" s="181" t="s">
        <v>1488</v>
      </c>
      <c r="B1978" s="182" t="s">
        <v>2333</v>
      </c>
      <c r="C1978" s="181" t="s">
        <v>13</v>
      </c>
      <c r="D1978" s="181" t="s">
        <v>756</v>
      </c>
      <c r="E1978" s="375" t="s">
        <v>1938</v>
      </c>
      <c r="F1978" s="375"/>
      <c r="G1978" s="183" t="s">
        <v>21</v>
      </c>
      <c r="H1978" s="195">
        <v>1</v>
      </c>
      <c r="I1978" s="196">
        <v>42.72</v>
      </c>
      <c r="J1978" s="196">
        <v>42.72</v>
      </c>
    </row>
    <row r="1979" spans="1:10" ht="25.9" customHeight="1">
      <c r="A1979" s="168" t="s">
        <v>1492</v>
      </c>
      <c r="B1979" s="169" t="s">
        <v>2107</v>
      </c>
      <c r="C1979" s="168" t="s">
        <v>13</v>
      </c>
      <c r="D1979" s="168" t="s">
        <v>2108</v>
      </c>
      <c r="E1979" s="371" t="s">
        <v>1498</v>
      </c>
      <c r="F1979" s="371"/>
      <c r="G1979" s="170" t="s">
        <v>1499</v>
      </c>
      <c r="H1979" s="189">
        <v>0.2175</v>
      </c>
      <c r="I1979" s="190">
        <v>21.66</v>
      </c>
      <c r="J1979" s="190">
        <v>4.71</v>
      </c>
    </row>
    <row r="1980" spans="1:10" ht="25.9" customHeight="1">
      <c r="A1980" s="168" t="s">
        <v>1492</v>
      </c>
      <c r="B1980" s="169" t="s">
        <v>1939</v>
      </c>
      <c r="C1980" s="168" t="s">
        <v>13</v>
      </c>
      <c r="D1980" s="168" t="s">
        <v>1940</v>
      </c>
      <c r="E1980" s="371" t="s">
        <v>1498</v>
      </c>
      <c r="F1980" s="371"/>
      <c r="G1980" s="170" t="s">
        <v>1499</v>
      </c>
      <c r="H1980" s="189">
        <v>0.2175</v>
      </c>
      <c r="I1980" s="190">
        <v>26.5</v>
      </c>
      <c r="J1980" s="190">
        <v>5.76</v>
      </c>
    </row>
    <row r="1981" spans="1:10" ht="24" customHeight="1">
      <c r="A1981" s="171" t="s">
        <v>1502</v>
      </c>
      <c r="B1981" s="172" t="s">
        <v>2155</v>
      </c>
      <c r="C1981" s="171" t="s">
        <v>13</v>
      </c>
      <c r="D1981" s="171" t="s">
        <v>2156</v>
      </c>
      <c r="E1981" s="372" t="s">
        <v>1505</v>
      </c>
      <c r="F1981" s="372"/>
      <c r="G1981" s="173" t="s">
        <v>21</v>
      </c>
      <c r="H1981" s="191">
        <v>2.92E-2</v>
      </c>
      <c r="I1981" s="192">
        <v>66.94</v>
      </c>
      <c r="J1981" s="192">
        <v>1.95</v>
      </c>
    </row>
    <row r="1982" spans="1:10" ht="25.9" customHeight="1">
      <c r="A1982" s="171" t="s">
        <v>1502</v>
      </c>
      <c r="B1982" s="172" t="s">
        <v>2334</v>
      </c>
      <c r="C1982" s="171" t="s">
        <v>13</v>
      </c>
      <c r="D1982" s="171" t="s">
        <v>2335</v>
      </c>
      <c r="E1982" s="372" t="s">
        <v>1505</v>
      </c>
      <c r="F1982" s="372"/>
      <c r="G1982" s="173" t="s">
        <v>21</v>
      </c>
      <c r="H1982" s="191">
        <v>1</v>
      </c>
      <c r="I1982" s="192">
        <v>26.96</v>
      </c>
      <c r="J1982" s="192">
        <v>26.96</v>
      </c>
    </row>
    <row r="1983" spans="1:10" ht="25.9" customHeight="1">
      <c r="A1983" s="171" t="s">
        <v>1502</v>
      </c>
      <c r="B1983" s="172" t="s">
        <v>2145</v>
      </c>
      <c r="C1983" s="171" t="s">
        <v>13</v>
      </c>
      <c r="D1983" s="171" t="s">
        <v>2146</v>
      </c>
      <c r="E1983" s="372" t="s">
        <v>1505</v>
      </c>
      <c r="F1983" s="372"/>
      <c r="G1983" s="173" t="s">
        <v>21</v>
      </c>
      <c r="H1983" s="191">
        <v>4.3999999999999997E-2</v>
      </c>
      <c r="I1983" s="192">
        <v>75.84</v>
      </c>
      <c r="J1983" s="192">
        <v>3.33</v>
      </c>
    </row>
    <row r="1984" spans="1:10" ht="24" customHeight="1">
      <c r="A1984" s="171" t="s">
        <v>1502</v>
      </c>
      <c r="B1984" s="172" t="s">
        <v>2111</v>
      </c>
      <c r="C1984" s="171" t="s">
        <v>13</v>
      </c>
      <c r="D1984" s="171" t="s">
        <v>2112</v>
      </c>
      <c r="E1984" s="372" t="s">
        <v>1505</v>
      </c>
      <c r="F1984" s="372"/>
      <c r="G1984" s="173" t="s">
        <v>21</v>
      </c>
      <c r="H1984" s="191">
        <v>6.7999999999999996E-3</v>
      </c>
      <c r="I1984" s="192">
        <v>1.89</v>
      </c>
      <c r="J1984" s="192">
        <v>0.01</v>
      </c>
    </row>
    <row r="1985" spans="1:10" ht="25.5">
      <c r="A1985" s="174"/>
      <c r="B1985" s="174"/>
      <c r="C1985" s="174"/>
      <c r="D1985" s="174"/>
      <c r="E1985" s="174" t="s">
        <v>1512</v>
      </c>
      <c r="F1985" s="175">
        <v>7.33</v>
      </c>
      <c r="G1985" s="174" t="s">
        <v>1513</v>
      </c>
      <c r="H1985" s="175">
        <v>0</v>
      </c>
      <c r="I1985" s="174" t="s">
        <v>1514</v>
      </c>
      <c r="J1985" s="175">
        <v>7.33</v>
      </c>
    </row>
    <row r="1986" spans="1:10">
      <c r="A1986" s="174"/>
      <c r="B1986" s="174"/>
      <c r="C1986" s="174"/>
      <c r="D1986" s="174"/>
      <c r="E1986" s="174" t="s">
        <v>1515</v>
      </c>
      <c r="F1986" s="175">
        <v>10.68</v>
      </c>
      <c r="G1986" s="174"/>
      <c r="H1986" s="373" t="s">
        <v>1516</v>
      </c>
      <c r="I1986" s="373"/>
      <c r="J1986" s="175">
        <v>53.4</v>
      </c>
    </row>
    <row r="1987" spans="1:10" ht="49.9" customHeight="1" thickBot="1">
      <c r="A1987" s="176"/>
      <c r="B1987" s="176"/>
      <c r="C1987" s="176"/>
      <c r="D1987" s="176"/>
      <c r="E1987" s="176"/>
      <c r="F1987" s="176"/>
      <c r="G1987" s="176" t="s">
        <v>1517</v>
      </c>
      <c r="H1987" s="193">
        <v>11</v>
      </c>
      <c r="I1987" s="176" t="s">
        <v>1518</v>
      </c>
      <c r="J1987" s="194">
        <v>587.4</v>
      </c>
    </row>
    <row r="1988" spans="1:10" ht="1.1499999999999999" customHeight="1" thickTop="1">
      <c r="A1988" s="177"/>
      <c r="B1988" s="177"/>
      <c r="C1988" s="177"/>
      <c r="D1988" s="177"/>
      <c r="E1988" s="177"/>
      <c r="F1988" s="177"/>
      <c r="G1988" s="177"/>
      <c r="H1988" s="177"/>
      <c r="I1988" s="177"/>
      <c r="J1988" s="177"/>
    </row>
    <row r="1989" spans="1:10" ht="18" customHeight="1">
      <c r="A1989" s="178" t="s">
        <v>2336</v>
      </c>
      <c r="B1989" s="179" t="s">
        <v>1480</v>
      </c>
      <c r="C1989" s="178" t="s">
        <v>1481</v>
      </c>
      <c r="D1989" s="178" t="s">
        <v>1482</v>
      </c>
      <c r="E1989" s="374" t="s">
        <v>1483</v>
      </c>
      <c r="F1989" s="374"/>
      <c r="G1989" s="180" t="s">
        <v>1484</v>
      </c>
      <c r="H1989" s="179" t="s">
        <v>1485</v>
      </c>
      <c r="I1989" s="179" t="s">
        <v>1486</v>
      </c>
      <c r="J1989" s="179" t="s">
        <v>1487</v>
      </c>
    </row>
    <row r="1990" spans="1:10" ht="39" customHeight="1">
      <c r="A1990" s="181" t="s">
        <v>1488</v>
      </c>
      <c r="B1990" s="182" t="s">
        <v>2337</v>
      </c>
      <c r="C1990" s="181" t="s">
        <v>13</v>
      </c>
      <c r="D1990" s="181" t="s">
        <v>763</v>
      </c>
      <c r="E1990" s="375" t="s">
        <v>1938</v>
      </c>
      <c r="F1990" s="375"/>
      <c r="G1990" s="183" t="s">
        <v>29</v>
      </c>
      <c r="H1990" s="195">
        <v>1</v>
      </c>
      <c r="I1990" s="196">
        <v>38.659999999999997</v>
      </c>
      <c r="J1990" s="196">
        <v>38.659999999999997</v>
      </c>
    </row>
    <row r="1991" spans="1:10" ht="25.9" customHeight="1">
      <c r="A1991" s="168" t="s">
        <v>1492</v>
      </c>
      <c r="B1991" s="169" t="s">
        <v>2107</v>
      </c>
      <c r="C1991" s="168" t="s">
        <v>13</v>
      </c>
      <c r="D1991" s="168" t="s">
        <v>2108</v>
      </c>
      <c r="E1991" s="371" t="s">
        <v>1498</v>
      </c>
      <c r="F1991" s="371"/>
      <c r="G1991" s="170" t="s">
        <v>1499</v>
      </c>
      <c r="H1991" s="189">
        <v>0.44440000000000002</v>
      </c>
      <c r="I1991" s="190">
        <v>21.66</v>
      </c>
      <c r="J1991" s="190">
        <v>9.6199999999999992</v>
      </c>
    </row>
    <row r="1992" spans="1:10" ht="25.9" customHeight="1">
      <c r="A1992" s="168" t="s">
        <v>1492</v>
      </c>
      <c r="B1992" s="169" t="s">
        <v>1939</v>
      </c>
      <c r="C1992" s="168" t="s">
        <v>13</v>
      </c>
      <c r="D1992" s="168" t="s">
        <v>1940</v>
      </c>
      <c r="E1992" s="371" t="s">
        <v>1498</v>
      </c>
      <c r="F1992" s="371"/>
      <c r="G1992" s="170" t="s">
        <v>1499</v>
      </c>
      <c r="H1992" s="189">
        <v>0.44440000000000002</v>
      </c>
      <c r="I1992" s="190">
        <v>26.5</v>
      </c>
      <c r="J1992" s="190">
        <v>11.77</v>
      </c>
    </row>
    <row r="1993" spans="1:10" ht="25.9" customHeight="1">
      <c r="A1993" s="171" t="s">
        <v>1502</v>
      </c>
      <c r="B1993" s="172" t="s">
        <v>2338</v>
      </c>
      <c r="C1993" s="171" t="s">
        <v>13</v>
      </c>
      <c r="D1993" s="171" t="s">
        <v>2339</v>
      </c>
      <c r="E1993" s="372" t="s">
        <v>1505</v>
      </c>
      <c r="F1993" s="372"/>
      <c r="G1993" s="173" t="s">
        <v>29</v>
      </c>
      <c r="H1993" s="191">
        <v>1.0548999999999999</v>
      </c>
      <c r="I1993" s="192">
        <v>16.34</v>
      </c>
      <c r="J1993" s="192">
        <v>17.23</v>
      </c>
    </row>
    <row r="1994" spans="1:10" ht="24" customHeight="1">
      <c r="A1994" s="171" t="s">
        <v>1502</v>
      </c>
      <c r="B1994" s="172" t="s">
        <v>2111</v>
      </c>
      <c r="C1994" s="171" t="s">
        <v>13</v>
      </c>
      <c r="D1994" s="171" t="s">
        <v>2112</v>
      </c>
      <c r="E1994" s="372" t="s">
        <v>1505</v>
      </c>
      <c r="F1994" s="372"/>
      <c r="G1994" s="173" t="s">
        <v>21</v>
      </c>
      <c r="H1994" s="191">
        <v>2.47E-2</v>
      </c>
      <c r="I1994" s="192">
        <v>1.89</v>
      </c>
      <c r="J1994" s="192">
        <v>0.04</v>
      </c>
    </row>
    <row r="1995" spans="1:10" ht="25.5">
      <c r="A1995" s="174"/>
      <c r="B1995" s="174"/>
      <c r="C1995" s="174"/>
      <c r="D1995" s="174"/>
      <c r="E1995" s="174" t="s">
        <v>1512</v>
      </c>
      <c r="F1995" s="175">
        <v>14.97</v>
      </c>
      <c r="G1995" s="174" t="s">
        <v>1513</v>
      </c>
      <c r="H1995" s="175">
        <v>0</v>
      </c>
      <c r="I1995" s="174" t="s">
        <v>1514</v>
      </c>
      <c r="J1995" s="175">
        <v>14.97</v>
      </c>
    </row>
    <row r="1996" spans="1:10">
      <c r="A1996" s="174"/>
      <c r="B1996" s="174"/>
      <c r="C1996" s="174"/>
      <c r="D1996" s="174"/>
      <c r="E1996" s="174" t="s">
        <v>1515</v>
      </c>
      <c r="F1996" s="175">
        <v>9.66</v>
      </c>
      <c r="G1996" s="174"/>
      <c r="H1996" s="373" t="s">
        <v>1516</v>
      </c>
      <c r="I1996" s="373"/>
      <c r="J1996" s="175">
        <v>48.32</v>
      </c>
    </row>
    <row r="1997" spans="1:10" ht="49.9" customHeight="1" thickBot="1">
      <c r="A1997" s="176"/>
      <c r="B1997" s="176"/>
      <c r="C1997" s="176"/>
      <c r="D1997" s="176"/>
      <c r="E1997" s="176"/>
      <c r="F1997" s="176"/>
      <c r="G1997" s="176" t="s">
        <v>1517</v>
      </c>
      <c r="H1997" s="193">
        <v>149.30000000000001</v>
      </c>
      <c r="I1997" s="176" t="s">
        <v>1518</v>
      </c>
      <c r="J1997" s="194">
        <v>7214.17</v>
      </c>
    </row>
    <row r="1998" spans="1:10" ht="1.1499999999999999" customHeight="1" thickTop="1">
      <c r="A1998" s="177"/>
      <c r="B1998" s="177"/>
      <c r="C1998" s="177"/>
      <c r="D1998" s="177"/>
      <c r="E1998" s="177"/>
      <c r="F1998" s="177"/>
      <c r="G1998" s="177"/>
      <c r="H1998" s="177"/>
      <c r="I1998" s="177"/>
      <c r="J1998" s="177"/>
    </row>
    <row r="1999" spans="1:10" ht="18" customHeight="1">
      <c r="A1999" s="178" t="s">
        <v>2340</v>
      </c>
      <c r="B1999" s="179" t="s">
        <v>1480</v>
      </c>
      <c r="C1999" s="178" t="s">
        <v>1481</v>
      </c>
      <c r="D1999" s="178" t="s">
        <v>1482</v>
      </c>
      <c r="E1999" s="374" t="s">
        <v>1483</v>
      </c>
      <c r="F1999" s="374"/>
      <c r="G1999" s="180" t="s">
        <v>1484</v>
      </c>
      <c r="H1999" s="179" t="s">
        <v>1485</v>
      </c>
      <c r="I1999" s="179" t="s">
        <v>1486</v>
      </c>
      <c r="J1999" s="179" t="s">
        <v>1487</v>
      </c>
    </row>
    <row r="2000" spans="1:10" ht="39" customHeight="1">
      <c r="A2000" s="181" t="s">
        <v>1488</v>
      </c>
      <c r="B2000" s="182" t="s">
        <v>2341</v>
      </c>
      <c r="C2000" s="181" t="s">
        <v>13</v>
      </c>
      <c r="D2000" s="181" t="s">
        <v>766</v>
      </c>
      <c r="E2000" s="375" t="s">
        <v>1938</v>
      </c>
      <c r="F2000" s="375"/>
      <c r="G2000" s="183" t="s">
        <v>29</v>
      </c>
      <c r="H2000" s="195">
        <v>1</v>
      </c>
      <c r="I2000" s="196">
        <v>21.66</v>
      </c>
      <c r="J2000" s="196">
        <v>21.66</v>
      </c>
    </row>
    <row r="2001" spans="1:10" ht="25.9" customHeight="1">
      <c r="A2001" s="168" t="s">
        <v>1492</v>
      </c>
      <c r="B2001" s="169" t="s">
        <v>2107</v>
      </c>
      <c r="C2001" s="168" t="s">
        <v>13</v>
      </c>
      <c r="D2001" s="168" t="s">
        <v>2108</v>
      </c>
      <c r="E2001" s="371" t="s">
        <v>1498</v>
      </c>
      <c r="F2001" s="371"/>
      <c r="G2001" s="170" t="s">
        <v>1499</v>
      </c>
      <c r="H2001" s="189">
        <v>0.29299999999999998</v>
      </c>
      <c r="I2001" s="190">
        <v>21.66</v>
      </c>
      <c r="J2001" s="190">
        <v>6.34</v>
      </c>
    </row>
    <row r="2002" spans="1:10" ht="25.9" customHeight="1">
      <c r="A2002" s="168" t="s">
        <v>1492</v>
      </c>
      <c r="B2002" s="169" t="s">
        <v>1939</v>
      </c>
      <c r="C2002" s="168" t="s">
        <v>13</v>
      </c>
      <c r="D2002" s="168" t="s">
        <v>1940</v>
      </c>
      <c r="E2002" s="371" t="s">
        <v>1498</v>
      </c>
      <c r="F2002" s="371"/>
      <c r="G2002" s="170" t="s">
        <v>1499</v>
      </c>
      <c r="H2002" s="189">
        <v>0.29299999999999998</v>
      </c>
      <c r="I2002" s="190">
        <v>26.5</v>
      </c>
      <c r="J2002" s="190">
        <v>7.76</v>
      </c>
    </row>
    <row r="2003" spans="1:10" ht="25.9" customHeight="1">
      <c r="A2003" s="171" t="s">
        <v>1502</v>
      </c>
      <c r="B2003" s="172" t="s">
        <v>2342</v>
      </c>
      <c r="C2003" s="171" t="s">
        <v>13</v>
      </c>
      <c r="D2003" s="171" t="s">
        <v>2343</v>
      </c>
      <c r="E2003" s="372" t="s">
        <v>1505</v>
      </c>
      <c r="F2003" s="372"/>
      <c r="G2003" s="173" t="s">
        <v>29</v>
      </c>
      <c r="H2003" s="191">
        <v>1.0548999999999999</v>
      </c>
      <c r="I2003" s="192">
        <v>7.14</v>
      </c>
      <c r="J2003" s="192">
        <v>7.53</v>
      </c>
    </row>
    <row r="2004" spans="1:10" ht="24" customHeight="1">
      <c r="A2004" s="171" t="s">
        <v>1502</v>
      </c>
      <c r="B2004" s="172" t="s">
        <v>2111</v>
      </c>
      <c r="C2004" s="171" t="s">
        <v>13</v>
      </c>
      <c r="D2004" s="171" t="s">
        <v>2112</v>
      </c>
      <c r="E2004" s="372" t="s">
        <v>1505</v>
      </c>
      <c r="F2004" s="372"/>
      <c r="G2004" s="173" t="s">
        <v>21</v>
      </c>
      <c r="H2004" s="191">
        <v>1.6299999999999999E-2</v>
      </c>
      <c r="I2004" s="192">
        <v>1.89</v>
      </c>
      <c r="J2004" s="192">
        <v>0.03</v>
      </c>
    </row>
    <row r="2005" spans="1:10" ht="25.5">
      <c r="A2005" s="174"/>
      <c r="B2005" s="174"/>
      <c r="C2005" s="174"/>
      <c r="D2005" s="174"/>
      <c r="E2005" s="174" t="s">
        <v>1512</v>
      </c>
      <c r="F2005" s="175">
        <v>9.8699999999999992</v>
      </c>
      <c r="G2005" s="174" t="s">
        <v>1513</v>
      </c>
      <c r="H2005" s="175">
        <v>0</v>
      </c>
      <c r="I2005" s="174" t="s">
        <v>1514</v>
      </c>
      <c r="J2005" s="175">
        <v>9.8699999999999992</v>
      </c>
    </row>
    <row r="2006" spans="1:10">
      <c r="A2006" s="174"/>
      <c r="B2006" s="174"/>
      <c r="C2006" s="174"/>
      <c r="D2006" s="174"/>
      <c r="E2006" s="174" t="s">
        <v>1515</v>
      </c>
      <c r="F2006" s="175">
        <v>5.41</v>
      </c>
      <c r="G2006" s="174"/>
      <c r="H2006" s="373" t="s">
        <v>1516</v>
      </c>
      <c r="I2006" s="373"/>
      <c r="J2006" s="175">
        <v>27.07</v>
      </c>
    </row>
    <row r="2007" spans="1:10" ht="49.9" customHeight="1" thickBot="1">
      <c r="A2007" s="176"/>
      <c r="B2007" s="176"/>
      <c r="C2007" s="176"/>
      <c r="D2007" s="176"/>
      <c r="E2007" s="176"/>
      <c r="F2007" s="176"/>
      <c r="G2007" s="176" t="s">
        <v>1517</v>
      </c>
      <c r="H2007" s="193">
        <v>115.3</v>
      </c>
      <c r="I2007" s="176" t="s">
        <v>1518</v>
      </c>
      <c r="J2007" s="194">
        <v>3121.17</v>
      </c>
    </row>
    <row r="2008" spans="1:10" ht="1.1499999999999999" customHeight="1" thickTop="1">
      <c r="A2008" s="177"/>
      <c r="B2008" s="177"/>
      <c r="C2008" s="177"/>
      <c r="D2008" s="177"/>
      <c r="E2008" s="177"/>
      <c r="F2008" s="177"/>
      <c r="G2008" s="177"/>
      <c r="H2008" s="177"/>
      <c r="I2008" s="177"/>
      <c r="J2008" s="177"/>
    </row>
    <row r="2009" spans="1:10" ht="18" customHeight="1">
      <c r="A2009" s="178" t="s">
        <v>2344</v>
      </c>
      <c r="B2009" s="179" t="s">
        <v>1480</v>
      </c>
      <c r="C2009" s="178" t="s">
        <v>1481</v>
      </c>
      <c r="D2009" s="178" t="s">
        <v>1482</v>
      </c>
      <c r="E2009" s="374" t="s">
        <v>1483</v>
      </c>
      <c r="F2009" s="374"/>
      <c r="G2009" s="180" t="s">
        <v>1484</v>
      </c>
      <c r="H2009" s="179" t="s">
        <v>1485</v>
      </c>
      <c r="I2009" s="179" t="s">
        <v>1486</v>
      </c>
      <c r="J2009" s="179" t="s">
        <v>1487</v>
      </c>
    </row>
    <row r="2010" spans="1:10" ht="39" customHeight="1">
      <c r="A2010" s="181" t="s">
        <v>1488</v>
      </c>
      <c r="B2010" s="182" t="s">
        <v>2345</v>
      </c>
      <c r="C2010" s="181" t="s">
        <v>13</v>
      </c>
      <c r="D2010" s="181" t="s">
        <v>769</v>
      </c>
      <c r="E2010" s="375" t="s">
        <v>1938</v>
      </c>
      <c r="F2010" s="375"/>
      <c r="G2010" s="183" t="s">
        <v>29</v>
      </c>
      <c r="H2010" s="195">
        <v>1</v>
      </c>
      <c r="I2010" s="196">
        <v>27.78</v>
      </c>
      <c r="J2010" s="196">
        <v>27.78</v>
      </c>
    </row>
    <row r="2011" spans="1:10" ht="25.9" customHeight="1">
      <c r="A2011" s="168" t="s">
        <v>1492</v>
      </c>
      <c r="B2011" s="169" t="s">
        <v>2107</v>
      </c>
      <c r="C2011" s="168" t="s">
        <v>13</v>
      </c>
      <c r="D2011" s="168" t="s">
        <v>2108</v>
      </c>
      <c r="E2011" s="371" t="s">
        <v>1498</v>
      </c>
      <c r="F2011" s="371"/>
      <c r="G2011" s="170" t="s">
        <v>1499</v>
      </c>
      <c r="H2011" s="189">
        <v>0.31819999999999998</v>
      </c>
      <c r="I2011" s="190">
        <v>21.66</v>
      </c>
      <c r="J2011" s="190">
        <v>6.89</v>
      </c>
    </row>
    <row r="2012" spans="1:10" ht="25.9" customHeight="1">
      <c r="A2012" s="168" t="s">
        <v>1492</v>
      </c>
      <c r="B2012" s="169" t="s">
        <v>1939</v>
      </c>
      <c r="C2012" s="168" t="s">
        <v>13</v>
      </c>
      <c r="D2012" s="168" t="s">
        <v>1940</v>
      </c>
      <c r="E2012" s="371" t="s">
        <v>1498</v>
      </c>
      <c r="F2012" s="371"/>
      <c r="G2012" s="170" t="s">
        <v>1499</v>
      </c>
      <c r="H2012" s="189">
        <v>0.31819999999999998</v>
      </c>
      <c r="I2012" s="190">
        <v>26.5</v>
      </c>
      <c r="J2012" s="190">
        <v>8.43</v>
      </c>
    </row>
    <row r="2013" spans="1:10" ht="25.9" customHeight="1">
      <c r="A2013" s="171" t="s">
        <v>1502</v>
      </c>
      <c r="B2013" s="172" t="s">
        <v>2346</v>
      </c>
      <c r="C2013" s="171" t="s">
        <v>13</v>
      </c>
      <c r="D2013" s="171" t="s">
        <v>2347</v>
      </c>
      <c r="E2013" s="372" t="s">
        <v>1505</v>
      </c>
      <c r="F2013" s="372"/>
      <c r="G2013" s="173" t="s">
        <v>29</v>
      </c>
      <c r="H2013" s="191">
        <v>1.0548999999999999</v>
      </c>
      <c r="I2013" s="192">
        <v>11.79</v>
      </c>
      <c r="J2013" s="192">
        <v>12.43</v>
      </c>
    </row>
    <row r="2014" spans="1:10" ht="24" customHeight="1">
      <c r="A2014" s="171" t="s">
        <v>1502</v>
      </c>
      <c r="B2014" s="172" t="s">
        <v>2111</v>
      </c>
      <c r="C2014" s="171" t="s">
        <v>13</v>
      </c>
      <c r="D2014" s="171" t="s">
        <v>2112</v>
      </c>
      <c r="E2014" s="372" t="s">
        <v>1505</v>
      </c>
      <c r="F2014" s="372"/>
      <c r="G2014" s="173" t="s">
        <v>21</v>
      </c>
      <c r="H2014" s="191">
        <v>1.77E-2</v>
      </c>
      <c r="I2014" s="192">
        <v>1.89</v>
      </c>
      <c r="J2014" s="192">
        <v>0.03</v>
      </c>
    </row>
    <row r="2015" spans="1:10" ht="25.5">
      <c r="A2015" s="174"/>
      <c r="B2015" s="174"/>
      <c r="C2015" s="174"/>
      <c r="D2015" s="174"/>
      <c r="E2015" s="174" t="s">
        <v>1512</v>
      </c>
      <c r="F2015" s="175">
        <v>10.72</v>
      </c>
      <c r="G2015" s="174" t="s">
        <v>1513</v>
      </c>
      <c r="H2015" s="175">
        <v>0</v>
      </c>
      <c r="I2015" s="174" t="s">
        <v>1514</v>
      </c>
      <c r="J2015" s="175">
        <v>10.72</v>
      </c>
    </row>
    <row r="2016" spans="1:10">
      <c r="A2016" s="174"/>
      <c r="B2016" s="174"/>
      <c r="C2016" s="174"/>
      <c r="D2016" s="174"/>
      <c r="E2016" s="174" t="s">
        <v>1515</v>
      </c>
      <c r="F2016" s="175">
        <v>6.94</v>
      </c>
      <c r="G2016" s="174"/>
      <c r="H2016" s="373" t="s">
        <v>1516</v>
      </c>
      <c r="I2016" s="373"/>
      <c r="J2016" s="175">
        <v>34.72</v>
      </c>
    </row>
    <row r="2017" spans="1:10" ht="49.9" customHeight="1" thickBot="1">
      <c r="A2017" s="176"/>
      <c r="B2017" s="176"/>
      <c r="C2017" s="176"/>
      <c r="D2017" s="176"/>
      <c r="E2017" s="176"/>
      <c r="F2017" s="176"/>
      <c r="G2017" s="176" t="s">
        <v>1517</v>
      </c>
      <c r="H2017" s="193">
        <v>173.1</v>
      </c>
      <c r="I2017" s="176" t="s">
        <v>1518</v>
      </c>
      <c r="J2017" s="194">
        <v>6010.03</v>
      </c>
    </row>
    <row r="2018" spans="1:10" ht="1.1499999999999999" customHeight="1" thickTop="1">
      <c r="A2018" s="177"/>
      <c r="B2018" s="177"/>
      <c r="C2018" s="177"/>
      <c r="D2018" s="177"/>
      <c r="E2018" s="177"/>
      <c r="F2018" s="177"/>
      <c r="G2018" s="177"/>
      <c r="H2018" s="177"/>
      <c r="I2018" s="177"/>
      <c r="J2018" s="177"/>
    </row>
    <row r="2019" spans="1:10" ht="18" customHeight="1">
      <c r="A2019" s="178" t="s">
        <v>2348</v>
      </c>
      <c r="B2019" s="179" t="s">
        <v>1480</v>
      </c>
      <c r="C2019" s="178" t="s">
        <v>1481</v>
      </c>
      <c r="D2019" s="178" t="s">
        <v>1482</v>
      </c>
      <c r="E2019" s="374" t="s">
        <v>1483</v>
      </c>
      <c r="F2019" s="374"/>
      <c r="G2019" s="180" t="s">
        <v>1484</v>
      </c>
      <c r="H2019" s="179" t="s">
        <v>1485</v>
      </c>
      <c r="I2019" s="179" t="s">
        <v>1486</v>
      </c>
      <c r="J2019" s="179" t="s">
        <v>1487</v>
      </c>
    </row>
    <row r="2020" spans="1:10" ht="39" customHeight="1">
      <c r="A2020" s="181" t="s">
        <v>1488</v>
      </c>
      <c r="B2020" s="182" t="s">
        <v>2349</v>
      </c>
      <c r="C2020" s="181" t="s">
        <v>13</v>
      </c>
      <c r="D2020" s="181" t="s">
        <v>772</v>
      </c>
      <c r="E2020" s="375" t="s">
        <v>1938</v>
      </c>
      <c r="F2020" s="375"/>
      <c r="G2020" s="183" t="s">
        <v>29</v>
      </c>
      <c r="H2020" s="195">
        <v>1</v>
      </c>
      <c r="I2020" s="196">
        <v>34.700000000000003</v>
      </c>
      <c r="J2020" s="196">
        <v>34.700000000000003</v>
      </c>
    </row>
    <row r="2021" spans="1:10" ht="25.9" customHeight="1">
      <c r="A2021" s="168" t="s">
        <v>1492</v>
      </c>
      <c r="B2021" s="169" t="s">
        <v>2107</v>
      </c>
      <c r="C2021" s="168" t="s">
        <v>13</v>
      </c>
      <c r="D2021" s="168" t="s">
        <v>2108</v>
      </c>
      <c r="E2021" s="371" t="s">
        <v>1498</v>
      </c>
      <c r="F2021" s="371"/>
      <c r="G2021" s="170" t="s">
        <v>1499</v>
      </c>
      <c r="H2021" s="189">
        <v>0.38129999999999997</v>
      </c>
      <c r="I2021" s="190">
        <v>21.66</v>
      </c>
      <c r="J2021" s="190">
        <v>8.25</v>
      </c>
    </row>
    <row r="2022" spans="1:10" ht="25.9" customHeight="1">
      <c r="A2022" s="168" t="s">
        <v>1492</v>
      </c>
      <c r="B2022" s="169" t="s">
        <v>1939</v>
      </c>
      <c r="C2022" s="168" t="s">
        <v>13</v>
      </c>
      <c r="D2022" s="168" t="s">
        <v>1940</v>
      </c>
      <c r="E2022" s="371" t="s">
        <v>1498</v>
      </c>
      <c r="F2022" s="371"/>
      <c r="G2022" s="170" t="s">
        <v>1499</v>
      </c>
      <c r="H2022" s="189">
        <v>0.38129999999999997</v>
      </c>
      <c r="I2022" s="190">
        <v>26.5</v>
      </c>
      <c r="J2022" s="190">
        <v>10.1</v>
      </c>
    </row>
    <row r="2023" spans="1:10" ht="25.9" customHeight="1">
      <c r="A2023" s="171" t="s">
        <v>1502</v>
      </c>
      <c r="B2023" s="172" t="s">
        <v>2350</v>
      </c>
      <c r="C2023" s="171" t="s">
        <v>13</v>
      </c>
      <c r="D2023" s="171" t="s">
        <v>2351</v>
      </c>
      <c r="E2023" s="372" t="s">
        <v>1505</v>
      </c>
      <c r="F2023" s="372"/>
      <c r="G2023" s="173" t="s">
        <v>29</v>
      </c>
      <c r="H2023" s="191">
        <v>1.0548999999999999</v>
      </c>
      <c r="I2023" s="192">
        <v>15.47</v>
      </c>
      <c r="J2023" s="192">
        <v>16.309999999999999</v>
      </c>
    </row>
    <row r="2024" spans="1:10" ht="24" customHeight="1">
      <c r="A2024" s="171" t="s">
        <v>1502</v>
      </c>
      <c r="B2024" s="172" t="s">
        <v>2111</v>
      </c>
      <c r="C2024" s="171" t="s">
        <v>13</v>
      </c>
      <c r="D2024" s="171" t="s">
        <v>2112</v>
      </c>
      <c r="E2024" s="372" t="s">
        <v>1505</v>
      </c>
      <c r="F2024" s="372"/>
      <c r="G2024" s="173" t="s">
        <v>21</v>
      </c>
      <c r="H2024" s="191">
        <v>2.12E-2</v>
      </c>
      <c r="I2024" s="192">
        <v>1.89</v>
      </c>
      <c r="J2024" s="192">
        <v>0.04</v>
      </c>
    </row>
    <row r="2025" spans="1:10" ht="25.5">
      <c r="A2025" s="174"/>
      <c r="B2025" s="174"/>
      <c r="C2025" s="174"/>
      <c r="D2025" s="174"/>
      <c r="E2025" s="174" t="s">
        <v>1512</v>
      </c>
      <c r="F2025" s="175">
        <v>12.85</v>
      </c>
      <c r="G2025" s="174" t="s">
        <v>1513</v>
      </c>
      <c r="H2025" s="175">
        <v>0</v>
      </c>
      <c r="I2025" s="174" t="s">
        <v>1514</v>
      </c>
      <c r="J2025" s="175">
        <v>12.85</v>
      </c>
    </row>
    <row r="2026" spans="1:10">
      <c r="A2026" s="174"/>
      <c r="B2026" s="174"/>
      <c r="C2026" s="174"/>
      <c r="D2026" s="174"/>
      <c r="E2026" s="174" t="s">
        <v>1515</v>
      </c>
      <c r="F2026" s="175">
        <v>8.67</v>
      </c>
      <c r="G2026" s="174"/>
      <c r="H2026" s="373" t="s">
        <v>1516</v>
      </c>
      <c r="I2026" s="373"/>
      <c r="J2026" s="175">
        <v>43.37</v>
      </c>
    </row>
    <row r="2027" spans="1:10" ht="49.9" customHeight="1" thickBot="1">
      <c r="A2027" s="176"/>
      <c r="B2027" s="176"/>
      <c r="C2027" s="176"/>
      <c r="D2027" s="176"/>
      <c r="E2027" s="176"/>
      <c r="F2027" s="176"/>
      <c r="G2027" s="176" t="s">
        <v>1517</v>
      </c>
      <c r="H2027" s="193">
        <v>69.55</v>
      </c>
      <c r="I2027" s="176" t="s">
        <v>1518</v>
      </c>
      <c r="J2027" s="194">
        <v>3016.38</v>
      </c>
    </row>
    <row r="2028" spans="1:10" ht="1.1499999999999999" customHeight="1" thickTop="1">
      <c r="A2028" s="177"/>
      <c r="B2028" s="177"/>
      <c r="C2028" s="177"/>
      <c r="D2028" s="177"/>
      <c r="E2028" s="177"/>
      <c r="F2028" s="177"/>
      <c r="G2028" s="177"/>
      <c r="H2028" s="177"/>
      <c r="I2028" s="177"/>
      <c r="J2028" s="177"/>
    </row>
    <row r="2029" spans="1:10" ht="18" customHeight="1">
      <c r="A2029" s="178" t="s">
        <v>2352</v>
      </c>
      <c r="B2029" s="179" t="s">
        <v>1480</v>
      </c>
      <c r="C2029" s="178" t="s">
        <v>1481</v>
      </c>
      <c r="D2029" s="178" t="s">
        <v>1482</v>
      </c>
      <c r="E2029" s="374" t="s">
        <v>1483</v>
      </c>
      <c r="F2029" s="374"/>
      <c r="G2029" s="180" t="s">
        <v>1484</v>
      </c>
      <c r="H2029" s="179" t="s">
        <v>1485</v>
      </c>
      <c r="I2029" s="179" t="s">
        <v>1486</v>
      </c>
      <c r="J2029" s="179" t="s">
        <v>1487</v>
      </c>
    </row>
    <row r="2030" spans="1:10" ht="52.15" customHeight="1">
      <c r="A2030" s="181" t="s">
        <v>1488</v>
      </c>
      <c r="B2030" s="182" t="s">
        <v>2353</v>
      </c>
      <c r="C2030" s="181" t="s">
        <v>13</v>
      </c>
      <c r="D2030" s="181" t="s">
        <v>775</v>
      </c>
      <c r="E2030" s="375" t="s">
        <v>1938</v>
      </c>
      <c r="F2030" s="375"/>
      <c r="G2030" s="183" t="s">
        <v>21</v>
      </c>
      <c r="H2030" s="195">
        <v>1</v>
      </c>
      <c r="I2030" s="196">
        <v>10.48</v>
      </c>
      <c r="J2030" s="196">
        <v>10.48</v>
      </c>
    </row>
    <row r="2031" spans="1:10" ht="25.9" customHeight="1">
      <c r="A2031" s="168" t="s">
        <v>1492</v>
      </c>
      <c r="B2031" s="169" t="s">
        <v>2107</v>
      </c>
      <c r="C2031" s="168" t="s">
        <v>13</v>
      </c>
      <c r="D2031" s="168" t="s">
        <v>2108</v>
      </c>
      <c r="E2031" s="371" t="s">
        <v>1498</v>
      </c>
      <c r="F2031" s="371"/>
      <c r="G2031" s="170" t="s">
        <v>1499</v>
      </c>
      <c r="H2031" s="189">
        <v>0.127</v>
      </c>
      <c r="I2031" s="190">
        <v>21.66</v>
      </c>
      <c r="J2031" s="190">
        <v>2.75</v>
      </c>
    </row>
    <row r="2032" spans="1:10" ht="25.9" customHeight="1">
      <c r="A2032" s="168" t="s">
        <v>1492</v>
      </c>
      <c r="B2032" s="169" t="s">
        <v>1939</v>
      </c>
      <c r="C2032" s="168" t="s">
        <v>13</v>
      </c>
      <c r="D2032" s="168" t="s">
        <v>1940</v>
      </c>
      <c r="E2032" s="371" t="s">
        <v>1498</v>
      </c>
      <c r="F2032" s="371"/>
      <c r="G2032" s="170" t="s">
        <v>1499</v>
      </c>
      <c r="H2032" s="189">
        <v>0.127</v>
      </c>
      <c r="I2032" s="190">
        <v>26.5</v>
      </c>
      <c r="J2032" s="190">
        <v>3.36</v>
      </c>
    </row>
    <row r="2033" spans="1:10" ht="24" customHeight="1">
      <c r="A2033" s="171" t="s">
        <v>1502</v>
      </c>
      <c r="B2033" s="172" t="s">
        <v>2155</v>
      </c>
      <c r="C2033" s="171" t="s">
        <v>13</v>
      </c>
      <c r="D2033" s="171" t="s">
        <v>2156</v>
      </c>
      <c r="E2033" s="372" t="s">
        <v>1505</v>
      </c>
      <c r="F2033" s="372"/>
      <c r="G2033" s="173" t="s">
        <v>21</v>
      </c>
      <c r="H2033" s="191">
        <v>9.9000000000000008E-3</v>
      </c>
      <c r="I2033" s="192">
        <v>66.94</v>
      </c>
      <c r="J2033" s="192">
        <v>0.66</v>
      </c>
    </row>
    <row r="2034" spans="1:10" ht="25.9" customHeight="1">
      <c r="A2034" s="171" t="s">
        <v>1502</v>
      </c>
      <c r="B2034" s="172" t="s">
        <v>2354</v>
      </c>
      <c r="C2034" s="171" t="s">
        <v>13</v>
      </c>
      <c r="D2034" s="171" t="s">
        <v>2355</v>
      </c>
      <c r="E2034" s="372" t="s">
        <v>1505</v>
      </c>
      <c r="F2034" s="372"/>
      <c r="G2034" s="173" t="s">
        <v>21</v>
      </c>
      <c r="H2034" s="191">
        <v>1</v>
      </c>
      <c r="I2034" s="192">
        <v>2.57</v>
      </c>
      <c r="J2034" s="192">
        <v>2.57</v>
      </c>
    </row>
    <row r="2035" spans="1:10" ht="25.9" customHeight="1">
      <c r="A2035" s="171" t="s">
        <v>1502</v>
      </c>
      <c r="B2035" s="172" t="s">
        <v>2145</v>
      </c>
      <c r="C2035" s="171" t="s">
        <v>13</v>
      </c>
      <c r="D2035" s="171" t="s">
        <v>2146</v>
      </c>
      <c r="E2035" s="372" t="s">
        <v>1505</v>
      </c>
      <c r="F2035" s="372"/>
      <c r="G2035" s="173" t="s">
        <v>21</v>
      </c>
      <c r="H2035" s="191">
        <v>1.4999999999999999E-2</v>
      </c>
      <c r="I2035" s="192">
        <v>75.84</v>
      </c>
      <c r="J2035" s="192">
        <v>1.1299999999999999</v>
      </c>
    </row>
    <row r="2036" spans="1:10" ht="24" customHeight="1">
      <c r="A2036" s="171" t="s">
        <v>1502</v>
      </c>
      <c r="B2036" s="172" t="s">
        <v>2111</v>
      </c>
      <c r="C2036" s="171" t="s">
        <v>13</v>
      </c>
      <c r="D2036" s="171" t="s">
        <v>2112</v>
      </c>
      <c r="E2036" s="372" t="s">
        <v>1505</v>
      </c>
      <c r="F2036" s="372"/>
      <c r="G2036" s="173" t="s">
        <v>21</v>
      </c>
      <c r="H2036" s="191">
        <v>7.1000000000000004E-3</v>
      </c>
      <c r="I2036" s="192">
        <v>1.89</v>
      </c>
      <c r="J2036" s="192">
        <v>0.01</v>
      </c>
    </row>
    <row r="2037" spans="1:10" ht="25.5">
      <c r="A2037" s="174"/>
      <c r="B2037" s="174"/>
      <c r="C2037" s="174"/>
      <c r="D2037" s="174"/>
      <c r="E2037" s="174" t="s">
        <v>1512</v>
      </c>
      <c r="F2037" s="175">
        <v>4.2699999999999996</v>
      </c>
      <c r="G2037" s="174" t="s">
        <v>1513</v>
      </c>
      <c r="H2037" s="175">
        <v>0</v>
      </c>
      <c r="I2037" s="174" t="s">
        <v>1514</v>
      </c>
      <c r="J2037" s="175">
        <v>4.2699999999999996</v>
      </c>
    </row>
    <row r="2038" spans="1:10">
      <c r="A2038" s="174"/>
      <c r="B2038" s="174"/>
      <c r="C2038" s="174"/>
      <c r="D2038" s="174"/>
      <c r="E2038" s="174" t="s">
        <v>1515</v>
      </c>
      <c r="F2038" s="175">
        <v>2.62</v>
      </c>
      <c r="G2038" s="174"/>
      <c r="H2038" s="373" t="s">
        <v>1516</v>
      </c>
      <c r="I2038" s="373"/>
      <c r="J2038" s="175">
        <v>13.1</v>
      </c>
    </row>
    <row r="2039" spans="1:10" ht="49.9" customHeight="1" thickBot="1">
      <c r="A2039" s="176"/>
      <c r="B2039" s="176"/>
      <c r="C2039" s="176"/>
      <c r="D2039" s="176"/>
      <c r="E2039" s="176"/>
      <c r="F2039" s="176"/>
      <c r="G2039" s="176" t="s">
        <v>1517</v>
      </c>
      <c r="H2039" s="193">
        <v>32</v>
      </c>
      <c r="I2039" s="176" t="s">
        <v>1518</v>
      </c>
      <c r="J2039" s="194">
        <v>419.2</v>
      </c>
    </row>
    <row r="2040" spans="1:10" ht="1.1499999999999999" customHeight="1" thickTop="1">
      <c r="A2040" s="177"/>
      <c r="B2040" s="177"/>
      <c r="C2040" s="177"/>
      <c r="D2040" s="177"/>
      <c r="E2040" s="177"/>
      <c r="F2040" s="177"/>
      <c r="G2040" s="177"/>
      <c r="H2040" s="177"/>
      <c r="I2040" s="177"/>
      <c r="J2040" s="177"/>
    </row>
    <row r="2041" spans="1:10" ht="18" customHeight="1">
      <c r="A2041" s="178" t="s">
        <v>2356</v>
      </c>
      <c r="B2041" s="179" t="s">
        <v>1480</v>
      </c>
      <c r="C2041" s="178" t="s">
        <v>1481</v>
      </c>
      <c r="D2041" s="178" t="s">
        <v>1482</v>
      </c>
      <c r="E2041" s="374" t="s">
        <v>1483</v>
      </c>
      <c r="F2041" s="374"/>
      <c r="G2041" s="180" t="s">
        <v>1484</v>
      </c>
      <c r="H2041" s="179" t="s">
        <v>1485</v>
      </c>
      <c r="I2041" s="179" t="s">
        <v>1486</v>
      </c>
      <c r="J2041" s="179" t="s">
        <v>1487</v>
      </c>
    </row>
    <row r="2042" spans="1:10" ht="52.15" customHeight="1">
      <c r="A2042" s="181" t="s">
        <v>1488</v>
      </c>
      <c r="B2042" s="182" t="s">
        <v>2357</v>
      </c>
      <c r="C2042" s="181" t="s">
        <v>13</v>
      </c>
      <c r="D2042" s="181" t="s">
        <v>778</v>
      </c>
      <c r="E2042" s="375" t="s">
        <v>1938</v>
      </c>
      <c r="F2042" s="375"/>
      <c r="G2042" s="183" t="s">
        <v>21</v>
      </c>
      <c r="H2042" s="195">
        <v>1</v>
      </c>
      <c r="I2042" s="196">
        <v>17.46</v>
      </c>
      <c r="J2042" s="196">
        <v>17.46</v>
      </c>
    </row>
    <row r="2043" spans="1:10" ht="25.9" customHeight="1">
      <c r="A2043" s="168" t="s">
        <v>1492</v>
      </c>
      <c r="B2043" s="169" t="s">
        <v>2107</v>
      </c>
      <c r="C2043" s="168" t="s">
        <v>13</v>
      </c>
      <c r="D2043" s="168" t="s">
        <v>2108</v>
      </c>
      <c r="E2043" s="371" t="s">
        <v>1498</v>
      </c>
      <c r="F2043" s="371"/>
      <c r="G2043" s="170" t="s">
        <v>1499</v>
      </c>
      <c r="H2043" s="189">
        <v>0.13789999999999999</v>
      </c>
      <c r="I2043" s="190">
        <v>21.66</v>
      </c>
      <c r="J2043" s="190">
        <v>2.98</v>
      </c>
    </row>
    <row r="2044" spans="1:10" ht="25.9" customHeight="1">
      <c r="A2044" s="168" t="s">
        <v>1492</v>
      </c>
      <c r="B2044" s="169" t="s">
        <v>1939</v>
      </c>
      <c r="C2044" s="168" t="s">
        <v>13</v>
      </c>
      <c r="D2044" s="168" t="s">
        <v>1940</v>
      </c>
      <c r="E2044" s="371" t="s">
        <v>1498</v>
      </c>
      <c r="F2044" s="371"/>
      <c r="G2044" s="170" t="s">
        <v>1499</v>
      </c>
      <c r="H2044" s="189">
        <v>0.13789999999999999</v>
      </c>
      <c r="I2044" s="190">
        <v>26.5</v>
      </c>
      <c r="J2044" s="190">
        <v>3.65</v>
      </c>
    </row>
    <row r="2045" spans="1:10" ht="25.9" customHeight="1">
      <c r="A2045" s="171" t="s">
        <v>1502</v>
      </c>
      <c r="B2045" s="172" t="s">
        <v>2358</v>
      </c>
      <c r="C2045" s="171" t="s">
        <v>13</v>
      </c>
      <c r="D2045" s="171" t="s">
        <v>2359</v>
      </c>
      <c r="E2045" s="372" t="s">
        <v>1505</v>
      </c>
      <c r="F2045" s="372"/>
      <c r="G2045" s="173" t="s">
        <v>21</v>
      </c>
      <c r="H2045" s="191">
        <v>2</v>
      </c>
      <c r="I2045" s="192">
        <v>2.65</v>
      </c>
      <c r="J2045" s="192">
        <v>5.3</v>
      </c>
    </row>
    <row r="2046" spans="1:10" ht="25.9" customHeight="1">
      <c r="A2046" s="171" t="s">
        <v>1502</v>
      </c>
      <c r="B2046" s="172" t="s">
        <v>2360</v>
      </c>
      <c r="C2046" s="171" t="s">
        <v>13</v>
      </c>
      <c r="D2046" s="171" t="s">
        <v>2361</v>
      </c>
      <c r="E2046" s="372" t="s">
        <v>1505</v>
      </c>
      <c r="F2046" s="372"/>
      <c r="G2046" s="173" t="s">
        <v>21</v>
      </c>
      <c r="H2046" s="191">
        <v>1</v>
      </c>
      <c r="I2046" s="192">
        <v>4.1500000000000004</v>
      </c>
      <c r="J2046" s="192">
        <v>4.1500000000000004</v>
      </c>
    </row>
    <row r="2047" spans="1:10" ht="39" customHeight="1">
      <c r="A2047" s="171" t="s">
        <v>1502</v>
      </c>
      <c r="B2047" s="172" t="s">
        <v>2302</v>
      </c>
      <c r="C2047" s="171" t="s">
        <v>13</v>
      </c>
      <c r="D2047" s="171" t="s">
        <v>2303</v>
      </c>
      <c r="E2047" s="372" t="s">
        <v>1505</v>
      </c>
      <c r="F2047" s="372"/>
      <c r="G2047" s="173" t="s">
        <v>21</v>
      </c>
      <c r="H2047" s="191">
        <v>0.05</v>
      </c>
      <c r="I2047" s="192">
        <v>27.62</v>
      </c>
      <c r="J2047" s="192">
        <v>1.38</v>
      </c>
    </row>
    <row r="2048" spans="1:10" ht="25.5">
      <c r="A2048" s="174"/>
      <c r="B2048" s="174"/>
      <c r="C2048" s="174"/>
      <c r="D2048" s="174"/>
      <c r="E2048" s="174" t="s">
        <v>1512</v>
      </c>
      <c r="F2048" s="175">
        <v>4.6399999999999997</v>
      </c>
      <c r="G2048" s="174" t="s">
        <v>1513</v>
      </c>
      <c r="H2048" s="175">
        <v>0</v>
      </c>
      <c r="I2048" s="174" t="s">
        <v>1514</v>
      </c>
      <c r="J2048" s="175">
        <v>4.6399999999999997</v>
      </c>
    </row>
    <row r="2049" spans="1:10">
      <c r="A2049" s="174"/>
      <c r="B2049" s="174"/>
      <c r="C2049" s="174"/>
      <c r="D2049" s="174"/>
      <c r="E2049" s="174" t="s">
        <v>1515</v>
      </c>
      <c r="F2049" s="175">
        <v>4.3600000000000003</v>
      </c>
      <c r="G2049" s="174"/>
      <c r="H2049" s="373" t="s">
        <v>1516</v>
      </c>
      <c r="I2049" s="373"/>
      <c r="J2049" s="175">
        <v>21.82</v>
      </c>
    </row>
    <row r="2050" spans="1:10" ht="49.9" customHeight="1" thickBot="1">
      <c r="A2050" s="176"/>
      <c r="B2050" s="176"/>
      <c r="C2050" s="176"/>
      <c r="D2050" s="176"/>
      <c r="E2050" s="176"/>
      <c r="F2050" s="176"/>
      <c r="G2050" s="176" t="s">
        <v>1517</v>
      </c>
      <c r="H2050" s="193">
        <v>31</v>
      </c>
      <c r="I2050" s="176" t="s">
        <v>1518</v>
      </c>
      <c r="J2050" s="194">
        <v>676.42</v>
      </c>
    </row>
    <row r="2051" spans="1:10" ht="1.1499999999999999" customHeight="1" thickTop="1">
      <c r="A2051" s="177"/>
      <c r="B2051" s="177"/>
      <c r="C2051" s="177"/>
      <c r="D2051" s="177"/>
      <c r="E2051" s="177"/>
      <c r="F2051" s="177"/>
      <c r="G2051" s="177"/>
      <c r="H2051" s="177"/>
      <c r="I2051" s="177"/>
      <c r="J2051" s="177"/>
    </row>
    <row r="2052" spans="1:10" ht="18" customHeight="1">
      <c r="A2052" s="178" t="s">
        <v>2362</v>
      </c>
      <c r="B2052" s="179" t="s">
        <v>1480</v>
      </c>
      <c r="C2052" s="178" t="s">
        <v>1481</v>
      </c>
      <c r="D2052" s="178" t="s">
        <v>1482</v>
      </c>
      <c r="E2052" s="374" t="s">
        <v>1483</v>
      </c>
      <c r="F2052" s="374"/>
      <c r="G2052" s="180" t="s">
        <v>1484</v>
      </c>
      <c r="H2052" s="179" t="s">
        <v>1485</v>
      </c>
      <c r="I2052" s="179" t="s">
        <v>1486</v>
      </c>
      <c r="J2052" s="179" t="s">
        <v>1487</v>
      </c>
    </row>
    <row r="2053" spans="1:10" ht="52.15" customHeight="1">
      <c r="A2053" s="181" t="s">
        <v>1488</v>
      </c>
      <c r="B2053" s="182" t="s">
        <v>2363</v>
      </c>
      <c r="C2053" s="181" t="s">
        <v>13</v>
      </c>
      <c r="D2053" s="181" t="s">
        <v>781</v>
      </c>
      <c r="E2053" s="375" t="s">
        <v>1938</v>
      </c>
      <c r="F2053" s="375"/>
      <c r="G2053" s="183" t="s">
        <v>21</v>
      </c>
      <c r="H2053" s="195">
        <v>1</v>
      </c>
      <c r="I2053" s="196">
        <v>26.5</v>
      </c>
      <c r="J2053" s="196">
        <v>26.5</v>
      </c>
    </row>
    <row r="2054" spans="1:10" ht="25.9" customHeight="1">
      <c r="A2054" s="168" t="s">
        <v>1492</v>
      </c>
      <c r="B2054" s="169" t="s">
        <v>2107</v>
      </c>
      <c r="C2054" s="168" t="s">
        <v>13</v>
      </c>
      <c r="D2054" s="168" t="s">
        <v>2108</v>
      </c>
      <c r="E2054" s="371" t="s">
        <v>1498</v>
      </c>
      <c r="F2054" s="371"/>
      <c r="G2054" s="170" t="s">
        <v>1499</v>
      </c>
      <c r="H2054" s="189">
        <v>0.16520000000000001</v>
      </c>
      <c r="I2054" s="190">
        <v>21.66</v>
      </c>
      <c r="J2054" s="190">
        <v>3.57</v>
      </c>
    </row>
    <row r="2055" spans="1:10" ht="25.9" customHeight="1">
      <c r="A2055" s="168" t="s">
        <v>1492</v>
      </c>
      <c r="B2055" s="169" t="s">
        <v>1939</v>
      </c>
      <c r="C2055" s="168" t="s">
        <v>13</v>
      </c>
      <c r="D2055" s="168" t="s">
        <v>1940</v>
      </c>
      <c r="E2055" s="371" t="s">
        <v>1498</v>
      </c>
      <c r="F2055" s="371"/>
      <c r="G2055" s="170" t="s">
        <v>1499</v>
      </c>
      <c r="H2055" s="189">
        <v>0.16520000000000001</v>
      </c>
      <c r="I2055" s="190">
        <v>26.5</v>
      </c>
      <c r="J2055" s="190">
        <v>4.37</v>
      </c>
    </row>
    <row r="2056" spans="1:10" ht="25.9" customHeight="1">
      <c r="A2056" s="171" t="s">
        <v>1502</v>
      </c>
      <c r="B2056" s="172" t="s">
        <v>2364</v>
      </c>
      <c r="C2056" s="171" t="s">
        <v>13</v>
      </c>
      <c r="D2056" s="171" t="s">
        <v>2365</v>
      </c>
      <c r="E2056" s="372" t="s">
        <v>1505</v>
      </c>
      <c r="F2056" s="372"/>
      <c r="G2056" s="173" t="s">
        <v>21</v>
      </c>
      <c r="H2056" s="191">
        <v>2</v>
      </c>
      <c r="I2056" s="192">
        <v>3.9</v>
      </c>
      <c r="J2056" s="192">
        <v>7.8</v>
      </c>
    </row>
    <row r="2057" spans="1:10" ht="25.9" customHeight="1">
      <c r="A2057" s="171" t="s">
        <v>1502</v>
      </c>
      <c r="B2057" s="172" t="s">
        <v>2366</v>
      </c>
      <c r="C2057" s="171" t="s">
        <v>13</v>
      </c>
      <c r="D2057" s="171" t="s">
        <v>2367</v>
      </c>
      <c r="E2057" s="372" t="s">
        <v>1505</v>
      </c>
      <c r="F2057" s="372"/>
      <c r="G2057" s="173" t="s">
        <v>21</v>
      </c>
      <c r="H2057" s="191">
        <v>1</v>
      </c>
      <c r="I2057" s="192">
        <v>8.69</v>
      </c>
      <c r="J2057" s="192">
        <v>8.69</v>
      </c>
    </row>
    <row r="2058" spans="1:10" ht="39" customHeight="1">
      <c r="A2058" s="171" t="s">
        <v>1502</v>
      </c>
      <c r="B2058" s="172" t="s">
        <v>2302</v>
      </c>
      <c r="C2058" s="171" t="s">
        <v>13</v>
      </c>
      <c r="D2058" s="171" t="s">
        <v>2303</v>
      </c>
      <c r="E2058" s="372" t="s">
        <v>1505</v>
      </c>
      <c r="F2058" s="372"/>
      <c r="G2058" s="173" t="s">
        <v>21</v>
      </c>
      <c r="H2058" s="191">
        <v>7.4999999999999997E-2</v>
      </c>
      <c r="I2058" s="192">
        <v>27.62</v>
      </c>
      <c r="J2058" s="192">
        <v>2.0699999999999998</v>
      </c>
    </row>
    <row r="2059" spans="1:10" ht="25.5">
      <c r="A2059" s="174"/>
      <c r="B2059" s="174"/>
      <c r="C2059" s="174"/>
      <c r="D2059" s="174"/>
      <c r="E2059" s="174" t="s">
        <v>1512</v>
      </c>
      <c r="F2059" s="175">
        <v>5.56</v>
      </c>
      <c r="G2059" s="174" t="s">
        <v>1513</v>
      </c>
      <c r="H2059" s="175">
        <v>0</v>
      </c>
      <c r="I2059" s="174" t="s">
        <v>1514</v>
      </c>
      <c r="J2059" s="175">
        <v>5.56</v>
      </c>
    </row>
    <row r="2060" spans="1:10">
      <c r="A2060" s="174"/>
      <c r="B2060" s="174"/>
      <c r="C2060" s="174"/>
      <c r="D2060" s="174"/>
      <c r="E2060" s="174" t="s">
        <v>1515</v>
      </c>
      <c r="F2060" s="175">
        <v>6.62</v>
      </c>
      <c r="G2060" s="174"/>
      <c r="H2060" s="373" t="s">
        <v>1516</v>
      </c>
      <c r="I2060" s="373"/>
      <c r="J2060" s="175">
        <v>33.119999999999997</v>
      </c>
    </row>
    <row r="2061" spans="1:10" ht="49.9" customHeight="1" thickBot="1">
      <c r="A2061" s="176"/>
      <c r="B2061" s="176"/>
      <c r="C2061" s="176"/>
      <c r="D2061" s="176"/>
      <c r="E2061" s="176"/>
      <c r="F2061" s="176"/>
      <c r="G2061" s="176" t="s">
        <v>1517</v>
      </c>
      <c r="H2061" s="193">
        <v>9</v>
      </c>
      <c r="I2061" s="176" t="s">
        <v>1518</v>
      </c>
      <c r="J2061" s="194">
        <v>298.08</v>
      </c>
    </row>
    <row r="2062" spans="1:10" ht="1.1499999999999999" customHeight="1" thickTop="1">
      <c r="A2062" s="177"/>
      <c r="B2062" s="177"/>
      <c r="C2062" s="177"/>
      <c r="D2062" s="177"/>
      <c r="E2062" s="177"/>
      <c r="F2062" s="177"/>
      <c r="G2062" s="177"/>
      <c r="H2062" s="177"/>
      <c r="I2062" s="177"/>
      <c r="J2062" s="177"/>
    </row>
    <row r="2063" spans="1:10" ht="18" customHeight="1">
      <c r="A2063" s="178" t="s">
        <v>2368</v>
      </c>
      <c r="B2063" s="179" t="s">
        <v>1480</v>
      </c>
      <c r="C2063" s="178" t="s">
        <v>1481</v>
      </c>
      <c r="D2063" s="178" t="s">
        <v>1482</v>
      </c>
      <c r="E2063" s="374" t="s">
        <v>1483</v>
      </c>
      <c r="F2063" s="374"/>
      <c r="G2063" s="180" t="s">
        <v>1484</v>
      </c>
      <c r="H2063" s="179" t="s">
        <v>1485</v>
      </c>
      <c r="I2063" s="179" t="s">
        <v>1486</v>
      </c>
      <c r="J2063" s="179" t="s">
        <v>1487</v>
      </c>
    </row>
    <row r="2064" spans="1:10" ht="52.15" customHeight="1">
      <c r="A2064" s="181" t="s">
        <v>1488</v>
      </c>
      <c r="B2064" s="182" t="s">
        <v>2369</v>
      </c>
      <c r="C2064" s="181" t="s">
        <v>13</v>
      </c>
      <c r="D2064" s="181" t="s">
        <v>784</v>
      </c>
      <c r="E2064" s="375" t="s">
        <v>1938</v>
      </c>
      <c r="F2064" s="375"/>
      <c r="G2064" s="183" t="s">
        <v>21</v>
      </c>
      <c r="H2064" s="195">
        <v>1</v>
      </c>
      <c r="I2064" s="196">
        <v>31.86</v>
      </c>
      <c r="J2064" s="196">
        <v>31.86</v>
      </c>
    </row>
    <row r="2065" spans="1:10" ht="25.9" customHeight="1">
      <c r="A2065" s="168" t="s">
        <v>1492</v>
      </c>
      <c r="B2065" s="169" t="s">
        <v>2107</v>
      </c>
      <c r="C2065" s="168" t="s">
        <v>13</v>
      </c>
      <c r="D2065" s="168" t="s">
        <v>2108</v>
      </c>
      <c r="E2065" s="371" t="s">
        <v>1498</v>
      </c>
      <c r="F2065" s="371"/>
      <c r="G2065" s="170" t="s">
        <v>1499</v>
      </c>
      <c r="H2065" s="189">
        <v>0.19259999999999999</v>
      </c>
      <c r="I2065" s="190">
        <v>21.66</v>
      </c>
      <c r="J2065" s="190">
        <v>4.17</v>
      </c>
    </row>
    <row r="2066" spans="1:10" ht="25.9" customHeight="1">
      <c r="A2066" s="168" t="s">
        <v>1492</v>
      </c>
      <c r="B2066" s="169" t="s">
        <v>1939</v>
      </c>
      <c r="C2066" s="168" t="s">
        <v>13</v>
      </c>
      <c r="D2066" s="168" t="s">
        <v>1940</v>
      </c>
      <c r="E2066" s="371" t="s">
        <v>1498</v>
      </c>
      <c r="F2066" s="371"/>
      <c r="G2066" s="170" t="s">
        <v>1499</v>
      </c>
      <c r="H2066" s="189">
        <v>0.19259999999999999</v>
      </c>
      <c r="I2066" s="190">
        <v>26.5</v>
      </c>
      <c r="J2066" s="190">
        <v>5.0999999999999996</v>
      </c>
    </row>
    <row r="2067" spans="1:10" ht="25.9" customHeight="1">
      <c r="A2067" s="171" t="s">
        <v>1502</v>
      </c>
      <c r="B2067" s="172" t="s">
        <v>2370</v>
      </c>
      <c r="C2067" s="171" t="s">
        <v>13</v>
      </c>
      <c r="D2067" s="171" t="s">
        <v>2371</v>
      </c>
      <c r="E2067" s="372" t="s">
        <v>1505</v>
      </c>
      <c r="F2067" s="372"/>
      <c r="G2067" s="173" t="s">
        <v>21</v>
      </c>
      <c r="H2067" s="191">
        <v>2</v>
      </c>
      <c r="I2067" s="192">
        <v>4.7</v>
      </c>
      <c r="J2067" s="192">
        <v>9.4</v>
      </c>
    </row>
    <row r="2068" spans="1:10" ht="25.9" customHeight="1">
      <c r="A2068" s="171" t="s">
        <v>1502</v>
      </c>
      <c r="B2068" s="172" t="s">
        <v>2372</v>
      </c>
      <c r="C2068" s="171" t="s">
        <v>13</v>
      </c>
      <c r="D2068" s="171" t="s">
        <v>2373</v>
      </c>
      <c r="E2068" s="372" t="s">
        <v>1505</v>
      </c>
      <c r="F2068" s="372"/>
      <c r="G2068" s="173" t="s">
        <v>21</v>
      </c>
      <c r="H2068" s="191">
        <v>1</v>
      </c>
      <c r="I2068" s="192">
        <v>10.02</v>
      </c>
      <c r="J2068" s="192">
        <v>10.02</v>
      </c>
    </row>
    <row r="2069" spans="1:10" ht="39" customHeight="1">
      <c r="A2069" s="171" t="s">
        <v>1502</v>
      </c>
      <c r="B2069" s="172" t="s">
        <v>2302</v>
      </c>
      <c r="C2069" s="171" t="s">
        <v>13</v>
      </c>
      <c r="D2069" s="171" t="s">
        <v>2303</v>
      </c>
      <c r="E2069" s="372" t="s">
        <v>1505</v>
      </c>
      <c r="F2069" s="372"/>
      <c r="G2069" s="173" t="s">
        <v>21</v>
      </c>
      <c r="H2069" s="191">
        <v>0.115</v>
      </c>
      <c r="I2069" s="192">
        <v>27.62</v>
      </c>
      <c r="J2069" s="192">
        <v>3.17</v>
      </c>
    </row>
    <row r="2070" spans="1:10" ht="25.5">
      <c r="A2070" s="174"/>
      <c r="B2070" s="174"/>
      <c r="C2070" s="174"/>
      <c r="D2070" s="174"/>
      <c r="E2070" s="174" t="s">
        <v>1512</v>
      </c>
      <c r="F2070" s="175">
        <v>6.49</v>
      </c>
      <c r="G2070" s="174" t="s">
        <v>1513</v>
      </c>
      <c r="H2070" s="175">
        <v>0</v>
      </c>
      <c r="I2070" s="174" t="s">
        <v>1514</v>
      </c>
      <c r="J2070" s="175">
        <v>6.49</v>
      </c>
    </row>
    <row r="2071" spans="1:10">
      <c r="A2071" s="174"/>
      <c r="B2071" s="174"/>
      <c r="C2071" s="174"/>
      <c r="D2071" s="174"/>
      <c r="E2071" s="174" t="s">
        <v>1515</v>
      </c>
      <c r="F2071" s="175">
        <v>7.96</v>
      </c>
      <c r="G2071" s="174"/>
      <c r="H2071" s="373" t="s">
        <v>1516</v>
      </c>
      <c r="I2071" s="373"/>
      <c r="J2071" s="175">
        <v>39.82</v>
      </c>
    </row>
    <row r="2072" spans="1:10" ht="49.9" customHeight="1" thickBot="1">
      <c r="A2072" s="176"/>
      <c r="B2072" s="176"/>
      <c r="C2072" s="176"/>
      <c r="D2072" s="176"/>
      <c r="E2072" s="176"/>
      <c r="F2072" s="176"/>
      <c r="G2072" s="176" t="s">
        <v>1517</v>
      </c>
      <c r="H2072" s="193">
        <v>6</v>
      </c>
      <c r="I2072" s="176" t="s">
        <v>1518</v>
      </c>
      <c r="J2072" s="194">
        <v>238.92</v>
      </c>
    </row>
    <row r="2073" spans="1:10" ht="1.1499999999999999" customHeight="1" thickTop="1">
      <c r="A2073" s="177"/>
      <c r="B2073" s="177"/>
      <c r="C2073" s="177"/>
      <c r="D2073" s="177"/>
      <c r="E2073" s="177"/>
      <c r="F2073" s="177"/>
      <c r="G2073" s="177"/>
      <c r="H2073" s="177"/>
      <c r="I2073" s="177"/>
      <c r="J2073" s="177"/>
    </row>
    <row r="2074" spans="1:10" ht="18" customHeight="1">
      <c r="A2074" s="178" t="s">
        <v>2374</v>
      </c>
      <c r="B2074" s="179" t="s">
        <v>1480</v>
      </c>
      <c r="C2074" s="178" t="s">
        <v>1481</v>
      </c>
      <c r="D2074" s="178" t="s">
        <v>1482</v>
      </c>
      <c r="E2074" s="374" t="s">
        <v>1483</v>
      </c>
      <c r="F2074" s="374"/>
      <c r="G2074" s="180" t="s">
        <v>1484</v>
      </c>
      <c r="H2074" s="179" t="s">
        <v>1485</v>
      </c>
      <c r="I2074" s="179" t="s">
        <v>1486</v>
      </c>
      <c r="J2074" s="179" t="s">
        <v>1487</v>
      </c>
    </row>
    <row r="2075" spans="1:10" ht="52.15" customHeight="1">
      <c r="A2075" s="181" t="s">
        <v>1488</v>
      </c>
      <c r="B2075" s="182" t="s">
        <v>2375</v>
      </c>
      <c r="C2075" s="181" t="s">
        <v>13</v>
      </c>
      <c r="D2075" s="181" t="s">
        <v>787</v>
      </c>
      <c r="E2075" s="375" t="s">
        <v>1938</v>
      </c>
      <c r="F2075" s="375"/>
      <c r="G2075" s="183" t="s">
        <v>21</v>
      </c>
      <c r="H2075" s="195">
        <v>1</v>
      </c>
      <c r="I2075" s="196">
        <v>30.95</v>
      </c>
      <c r="J2075" s="196">
        <v>30.95</v>
      </c>
    </row>
    <row r="2076" spans="1:10" ht="25.9" customHeight="1">
      <c r="A2076" s="168" t="s">
        <v>1492</v>
      </c>
      <c r="B2076" s="169" t="s">
        <v>2107</v>
      </c>
      <c r="C2076" s="168" t="s">
        <v>13</v>
      </c>
      <c r="D2076" s="168" t="s">
        <v>2108</v>
      </c>
      <c r="E2076" s="371" t="s">
        <v>1498</v>
      </c>
      <c r="F2076" s="371"/>
      <c r="G2076" s="170" t="s">
        <v>1499</v>
      </c>
      <c r="H2076" s="189">
        <v>0.19259999999999999</v>
      </c>
      <c r="I2076" s="190">
        <v>21.66</v>
      </c>
      <c r="J2076" s="190">
        <v>4.17</v>
      </c>
    </row>
    <row r="2077" spans="1:10" ht="25.9" customHeight="1">
      <c r="A2077" s="168" t="s">
        <v>1492</v>
      </c>
      <c r="B2077" s="169" t="s">
        <v>1939</v>
      </c>
      <c r="C2077" s="168" t="s">
        <v>13</v>
      </c>
      <c r="D2077" s="168" t="s">
        <v>1940</v>
      </c>
      <c r="E2077" s="371" t="s">
        <v>1498</v>
      </c>
      <c r="F2077" s="371"/>
      <c r="G2077" s="170" t="s">
        <v>1499</v>
      </c>
      <c r="H2077" s="189">
        <v>0.19259999999999999</v>
      </c>
      <c r="I2077" s="190">
        <v>26.5</v>
      </c>
      <c r="J2077" s="190">
        <v>5.0999999999999996</v>
      </c>
    </row>
    <row r="2078" spans="1:10" ht="25.9" customHeight="1">
      <c r="A2078" s="171" t="s">
        <v>1502</v>
      </c>
      <c r="B2078" s="172" t="s">
        <v>2370</v>
      </c>
      <c r="C2078" s="171" t="s">
        <v>13</v>
      </c>
      <c r="D2078" s="171" t="s">
        <v>2371</v>
      </c>
      <c r="E2078" s="372" t="s">
        <v>1505</v>
      </c>
      <c r="F2078" s="372"/>
      <c r="G2078" s="173" t="s">
        <v>21</v>
      </c>
      <c r="H2078" s="191">
        <v>2</v>
      </c>
      <c r="I2078" s="192">
        <v>4.7</v>
      </c>
      <c r="J2078" s="192">
        <v>9.4</v>
      </c>
    </row>
    <row r="2079" spans="1:10" ht="25.9" customHeight="1">
      <c r="A2079" s="171" t="s">
        <v>1502</v>
      </c>
      <c r="B2079" s="172" t="s">
        <v>2376</v>
      </c>
      <c r="C2079" s="171" t="s">
        <v>13</v>
      </c>
      <c r="D2079" s="171" t="s">
        <v>2377</v>
      </c>
      <c r="E2079" s="372" t="s">
        <v>1505</v>
      </c>
      <c r="F2079" s="372"/>
      <c r="G2079" s="173" t="s">
        <v>21</v>
      </c>
      <c r="H2079" s="191">
        <v>1</v>
      </c>
      <c r="I2079" s="192">
        <v>9.11</v>
      </c>
      <c r="J2079" s="192">
        <v>9.11</v>
      </c>
    </row>
    <row r="2080" spans="1:10" ht="39" customHeight="1">
      <c r="A2080" s="171" t="s">
        <v>1502</v>
      </c>
      <c r="B2080" s="172" t="s">
        <v>2302</v>
      </c>
      <c r="C2080" s="171" t="s">
        <v>13</v>
      </c>
      <c r="D2080" s="171" t="s">
        <v>2303</v>
      </c>
      <c r="E2080" s="372" t="s">
        <v>1505</v>
      </c>
      <c r="F2080" s="372"/>
      <c r="G2080" s="173" t="s">
        <v>21</v>
      </c>
      <c r="H2080" s="191">
        <v>0.115</v>
      </c>
      <c r="I2080" s="192">
        <v>27.62</v>
      </c>
      <c r="J2080" s="192">
        <v>3.17</v>
      </c>
    </row>
    <row r="2081" spans="1:10" ht="25.5">
      <c r="A2081" s="174"/>
      <c r="B2081" s="174"/>
      <c r="C2081" s="174"/>
      <c r="D2081" s="174"/>
      <c r="E2081" s="174" t="s">
        <v>1512</v>
      </c>
      <c r="F2081" s="175">
        <v>6.49</v>
      </c>
      <c r="G2081" s="174" t="s">
        <v>1513</v>
      </c>
      <c r="H2081" s="175">
        <v>0</v>
      </c>
      <c r="I2081" s="174" t="s">
        <v>1514</v>
      </c>
      <c r="J2081" s="175">
        <v>6.49</v>
      </c>
    </row>
    <row r="2082" spans="1:10">
      <c r="A2082" s="174"/>
      <c r="B2082" s="174"/>
      <c r="C2082" s="174"/>
      <c r="D2082" s="174"/>
      <c r="E2082" s="174" t="s">
        <v>1515</v>
      </c>
      <c r="F2082" s="175">
        <v>7.73</v>
      </c>
      <c r="G2082" s="174"/>
      <c r="H2082" s="373" t="s">
        <v>1516</v>
      </c>
      <c r="I2082" s="373"/>
      <c r="J2082" s="175">
        <v>38.68</v>
      </c>
    </row>
    <row r="2083" spans="1:10" ht="49.9" customHeight="1" thickBot="1">
      <c r="A2083" s="176"/>
      <c r="B2083" s="176"/>
      <c r="C2083" s="176"/>
      <c r="D2083" s="176"/>
      <c r="E2083" s="176"/>
      <c r="F2083" s="176"/>
      <c r="G2083" s="176" t="s">
        <v>1517</v>
      </c>
      <c r="H2083" s="193">
        <v>12</v>
      </c>
      <c r="I2083" s="176" t="s">
        <v>1518</v>
      </c>
      <c r="J2083" s="194">
        <v>464.16</v>
      </c>
    </row>
    <row r="2084" spans="1:10" ht="1.1499999999999999" customHeight="1" thickTop="1">
      <c r="A2084" s="177"/>
      <c r="B2084" s="177"/>
      <c r="C2084" s="177"/>
      <c r="D2084" s="177"/>
      <c r="E2084" s="177"/>
      <c r="F2084" s="177"/>
      <c r="G2084" s="177"/>
      <c r="H2084" s="177"/>
      <c r="I2084" s="177"/>
      <c r="J2084" s="177"/>
    </row>
    <row r="2085" spans="1:10" ht="18" customHeight="1">
      <c r="A2085" s="178" t="s">
        <v>2378</v>
      </c>
      <c r="B2085" s="179" t="s">
        <v>1480</v>
      </c>
      <c r="C2085" s="178" t="s">
        <v>1481</v>
      </c>
      <c r="D2085" s="178" t="s">
        <v>1482</v>
      </c>
      <c r="E2085" s="374" t="s">
        <v>1483</v>
      </c>
      <c r="F2085" s="374"/>
      <c r="G2085" s="180" t="s">
        <v>1484</v>
      </c>
      <c r="H2085" s="179" t="s">
        <v>1485</v>
      </c>
      <c r="I2085" s="179" t="s">
        <v>1486</v>
      </c>
      <c r="J2085" s="179" t="s">
        <v>1487</v>
      </c>
    </row>
    <row r="2086" spans="1:10" ht="52.15" customHeight="1">
      <c r="A2086" s="181" t="s">
        <v>1488</v>
      </c>
      <c r="B2086" s="182" t="s">
        <v>2379</v>
      </c>
      <c r="C2086" s="181" t="s">
        <v>13</v>
      </c>
      <c r="D2086" s="181" t="s">
        <v>790</v>
      </c>
      <c r="E2086" s="375" t="s">
        <v>1938</v>
      </c>
      <c r="F2086" s="375"/>
      <c r="G2086" s="183" t="s">
        <v>21</v>
      </c>
      <c r="H2086" s="195">
        <v>1</v>
      </c>
      <c r="I2086" s="196">
        <v>25.43</v>
      </c>
      <c r="J2086" s="196">
        <v>25.43</v>
      </c>
    </row>
    <row r="2087" spans="1:10" ht="25.9" customHeight="1">
      <c r="A2087" s="168" t="s">
        <v>1492</v>
      </c>
      <c r="B2087" s="169" t="s">
        <v>2107</v>
      </c>
      <c r="C2087" s="168" t="s">
        <v>13</v>
      </c>
      <c r="D2087" s="168" t="s">
        <v>2108</v>
      </c>
      <c r="E2087" s="371" t="s">
        <v>1498</v>
      </c>
      <c r="F2087" s="371"/>
      <c r="G2087" s="170" t="s">
        <v>1499</v>
      </c>
      <c r="H2087" s="189">
        <v>0.16520000000000001</v>
      </c>
      <c r="I2087" s="190">
        <v>21.66</v>
      </c>
      <c r="J2087" s="190">
        <v>3.57</v>
      </c>
    </row>
    <row r="2088" spans="1:10" ht="25.9" customHeight="1">
      <c r="A2088" s="168" t="s">
        <v>1492</v>
      </c>
      <c r="B2088" s="169" t="s">
        <v>1939</v>
      </c>
      <c r="C2088" s="168" t="s">
        <v>13</v>
      </c>
      <c r="D2088" s="168" t="s">
        <v>1940</v>
      </c>
      <c r="E2088" s="371" t="s">
        <v>1498</v>
      </c>
      <c r="F2088" s="371"/>
      <c r="G2088" s="170" t="s">
        <v>1499</v>
      </c>
      <c r="H2088" s="189">
        <v>0.16520000000000001</v>
      </c>
      <c r="I2088" s="190">
        <v>26.5</v>
      </c>
      <c r="J2088" s="190">
        <v>4.37</v>
      </c>
    </row>
    <row r="2089" spans="1:10" ht="25.9" customHeight="1">
      <c r="A2089" s="171" t="s">
        <v>1502</v>
      </c>
      <c r="B2089" s="172" t="s">
        <v>2364</v>
      </c>
      <c r="C2089" s="171" t="s">
        <v>13</v>
      </c>
      <c r="D2089" s="171" t="s">
        <v>2365</v>
      </c>
      <c r="E2089" s="372" t="s">
        <v>1505</v>
      </c>
      <c r="F2089" s="372"/>
      <c r="G2089" s="173" t="s">
        <v>21</v>
      </c>
      <c r="H2089" s="191">
        <v>2</v>
      </c>
      <c r="I2089" s="192">
        <v>3.9</v>
      </c>
      <c r="J2089" s="192">
        <v>7.8</v>
      </c>
    </row>
    <row r="2090" spans="1:10" ht="25.9" customHeight="1">
      <c r="A2090" s="171" t="s">
        <v>1502</v>
      </c>
      <c r="B2090" s="172" t="s">
        <v>2380</v>
      </c>
      <c r="C2090" s="171" t="s">
        <v>13</v>
      </c>
      <c r="D2090" s="171" t="s">
        <v>2381</v>
      </c>
      <c r="E2090" s="372" t="s">
        <v>1505</v>
      </c>
      <c r="F2090" s="372"/>
      <c r="G2090" s="173" t="s">
        <v>21</v>
      </c>
      <c r="H2090" s="191">
        <v>1</v>
      </c>
      <c r="I2090" s="192">
        <v>7.62</v>
      </c>
      <c r="J2090" s="192">
        <v>7.62</v>
      </c>
    </row>
    <row r="2091" spans="1:10" ht="39" customHeight="1">
      <c r="A2091" s="171" t="s">
        <v>1502</v>
      </c>
      <c r="B2091" s="172" t="s">
        <v>2302</v>
      </c>
      <c r="C2091" s="171" t="s">
        <v>13</v>
      </c>
      <c r="D2091" s="171" t="s">
        <v>2303</v>
      </c>
      <c r="E2091" s="372" t="s">
        <v>1505</v>
      </c>
      <c r="F2091" s="372"/>
      <c r="G2091" s="173" t="s">
        <v>21</v>
      </c>
      <c r="H2091" s="191">
        <v>7.4999999999999997E-2</v>
      </c>
      <c r="I2091" s="192">
        <v>27.62</v>
      </c>
      <c r="J2091" s="192">
        <v>2.0699999999999998</v>
      </c>
    </row>
    <row r="2092" spans="1:10" ht="25.5">
      <c r="A2092" s="174"/>
      <c r="B2092" s="174"/>
      <c r="C2092" s="174"/>
      <c r="D2092" s="174"/>
      <c r="E2092" s="174" t="s">
        <v>1512</v>
      </c>
      <c r="F2092" s="175">
        <v>5.56</v>
      </c>
      <c r="G2092" s="174" t="s">
        <v>1513</v>
      </c>
      <c r="H2092" s="175">
        <v>0</v>
      </c>
      <c r="I2092" s="174" t="s">
        <v>1514</v>
      </c>
      <c r="J2092" s="175">
        <v>5.56</v>
      </c>
    </row>
    <row r="2093" spans="1:10">
      <c r="A2093" s="174"/>
      <c r="B2093" s="174"/>
      <c r="C2093" s="174"/>
      <c r="D2093" s="174"/>
      <c r="E2093" s="174" t="s">
        <v>1515</v>
      </c>
      <c r="F2093" s="175">
        <v>6.35</v>
      </c>
      <c r="G2093" s="174"/>
      <c r="H2093" s="373" t="s">
        <v>1516</v>
      </c>
      <c r="I2093" s="373"/>
      <c r="J2093" s="175">
        <v>31.78</v>
      </c>
    </row>
    <row r="2094" spans="1:10" ht="49.9" customHeight="1" thickBot="1">
      <c r="A2094" s="176"/>
      <c r="B2094" s="176"/>
      <c r="C2094" s="176"/>
      <c r="D2094" s="176"/>
      <c r="E2094" s="176"/>
      <c r="F2094" s="176"/>
      <c r="G2094" s="176" t="s">
        <v>1517</v>
      </c>
      <c r="H2094" s="193">
        <v>28</v>
      </c>
      <c r="I2094" s="176" t="s">
        <v>1518</v>
      </c>
      <c r="J2094" s="194">
        <v>889.84</v>
      </c>
    </row>
    <row r="2095" spans="1:10" ht="1.1499999999999999" customHeight="1" thickTop="1">
      <c r="A2095" s="177"/>
      <c r="B2095" s="177"/>
      <c r="C2095" s="177"/>
      <c r="D2095" s="177"/>
      <c r="E2095" s="177"/>
      <c r="F2095" s="177"/>
      <c r="G2095" s="177"/>
      <c r="H2095" s="177"/>
      <c r="I2095" s="177"/>
      <c r="J2095" s="177"/>
    </row>
    <row r="2096" spans="1:10" ht="18" customHeight="1">
      <c r="A2096" s="178" t="s">
        <v>2382</v>
      </c>
      <c r="B2096" s="179" t="s">
        <v>1480</v>
      </c>
      <c r="C2096" s="178" t="s">
        <v>1481</v>
      </c>
      <c r="D2096" s="178" t="s">
        <v>1482</v>
      </c>
      <c r="E2096" s="374" t="s">
        <v>1483</v>
      </c>
      <c r="F2096" s="374"/>
      <c r="G2096" s="180" t="s">
        <v>1484</v>
      </c>
      <c r="H2096" s="179" t="s">
        <v>1485</v>
      </c>
      <c r="I2096" s="179" t="s">
        <v>1486</v>
      </c>
      <c r="J2096" s="179" t="s">
        <v>1487</v>
      </c>
    </row>
    <row r="2097" spans="1:10" ht="52.15" customHeight="1">
      <c r="A2097" s="181" t="s">
        <v>1488</v>
      </c>
      <c r="B2097" s="182" t="s">
        <v>2383</v>
      </c>
      <c r="C2097" s="181" t="s">
        <v>13</v>
      </c>
      <c r="D2097" s="181" t="s">
        <v>793</v>
      </c>
      <c r="E2097" s="375" t="s">
        <v>1938</v>
      </c>
      <c r="F2097" s="375"/>
      <c r="G2097" s="183" t="s">
        <v>21</v>
      </c>
      <c r="H2097" s="195">
        <v>1</v>
      </c>
      <c r="I2097" s="196">
        <v>16.66</v>
      </c>
      <c r="J2097" s="196">
        <v>16.66</v>
      </c>
    </row>
    <row r="2098" spans="1:10" ht="25.9" customHeight="1">
      <c r="A2098" s="168" t="s">
        <v>1492</v>
      </c>
      <c r="B2098" s="169" t="s">
        <v>2107</v>
      </c>
      <c r="C2098" s="168" t="s">
        <v>13</v>
      </c>
      <c r="D2098" s="168" t="s">
        <v>2108</v>
      </c>
      <c r="E2098" s="371" t="s">
        <v>1498</v>
      </c>
      <c r="F2098" s="371"/>
      <c r="G2098" s="170" t="s">
        <v>1499</v>
      </c>
      <c r="H2098" s="189">
        <v>0.13789999999999999</v>
      </c>
      <c r="I2098" s="190">
        <v>21.66</v>
      </c>
      <c r="J2098" s="190">
        <v>2.98</v>
      </c>
    </row>
    <row r="2099" spans="1:10" ht="25.9" customHeight="1">
      <c r="A2099" s="168" t="s">
        <v>1492</v>
      </c>
      <c r="B2099" s="169" t="s">
        <v>1939</v>
      </c>
      <c r="C2099" s="168" t="s">
        <v>13</v>
      </c>
      <c r="D2099" s="168" t="s">
        <v>1940</v>
      </c>
      <c r="E2099" s="371" t="s">
        <v>1498</v>
      </c>
      <c r="F2099" s="371"/>
      <c r="G2099" s="170" t="s">
        <v>1499</v>
      </c>
      <c r="H2099" s="189">
        <v>0.13789999999999999</v>
      </c>
      <c r="I2099" s="190">
        <v>26.5</v>
      </c>
      <c r="J2099" s="190">
        <v>3.65</v>
      </c>
    </row>
    <row r="2100" spans="1:10" ht="25.9" customHeight="1">
      <c r="A2100" s="171" t="s">
        <v>1502</v>
      </c>
      <c r="B2100" s="172" t="s">
        <v>2358</v>
      </c>
      <c r="C2100" s="171" t="s">
        <v>13</v>
      </c>
      <c r="D2100" s="171" t="s">
        <v>2359</v>
      </c>
      <c r="E2100" s="372" t="s">
        <v>1505</v>
      </c>
      <c r="F2100" s="372"/>
      <c r="G2100" s="173" t="s">
        <v>21</v>
      </c>
      <c r="H2100" s="191">
        <v>2</v>
      </c>
      <c r="I2100" s="192">
        <v>2.65</v>
      </c>
      <c r="J2100" s="192">
        <v>5.3</v>
      </c>
    </row>
    <row r="2101" spans="1:10" ht="25.9" customHeight="1">
      <c r="A2101" s="171" t="s">
        <v>1502</v>
      </c>
      <c r="B2101" s="172" t="s">
        <v>2384</v>
      </c>
      <c r="C2101" s="171" t="s">
        <v>13</v>
      </c>
      <c r="D2101" s="171" t="s">
        <v>2385</v>
      </c>
      <c r="E2101" s="372" t="s">
        <v>1505</v>
      </c>
      <c r="F2101" s="372"/>
      <c r="G2101" s="173" t="s">
        <v>21</v>
      </c>
      <c r="H2101" s="191">
        <v>1</v>
      </c>
      <c r="I2101" s="192">
        <v>3.35</v>
      </c>
      <c r="J2101" s="192">
        <v>3.35</v>
      </c>
    </row>
    <row r="2102" spans="1:10" ht="39" customHeight="1">
      <c r="A2102" s="171" t="s">
        <v>1502</v>
      </c>
      <c r="B2102" s="172" t="s">
        <v>2302</v>
      </c>
      <c r="C2102" s="171" t="s">
        <v>13</v>
      </c>
      <c r="D2102" s="171" t="s">
        <v>2303</v>
      </c>
      <c r="E2102" s="372" t="s">
        <v>1505</v>
      </c>
      <c r="F2102" s="372"/>
      <c r="G2102" s="173" t="s">
        <v>21</v>
      </c>
      <c r="H2102" s="191">
        <v>0.05</v>
      </c>
      <c r="I2102" s="192">
        <v>27.62</v>
      </c>
      <c r="J2102" s="192">
        <v>1.38</v>
      </c>
    </row>
    <row r="2103" spans="1:10" ht="25.5">
      <c r="A2103" s="174"/>
      <c r="B2103" s="174"/>
      <c r="C2103" s="174"/>
      <c r="D2103" s="174"/>
      <c r="E2103" s="174" t="s">
        <v>1512</v>
      </c>
      <c r="F2103" s="175">
        <v>4.6399999999999997</v>
      </c>
      <c r="G2103" s="174" t="s">
        <v>1513</v>
      </c>
      <c r="H2103" s="175">
        <v>0</v>
      </c>
      <c r="I2103" s="174" t="s">
        <v>1514</v>
      </c>
      <c r="J2103" s="175">
        <v>4.6399999999999997</v>
      </c>
    </row>
    <row r="2104" spans="1:10">
      <c r="A2104" s="174"/>
      <c r="B2104" s="174"/>
      <c r="C2104" s="174"/>
      <c r="D2104" s="174"/>
      <c r="E2104" s="174" t="s">
        <v>1515</v>
      </c>
      <c r="F2104" s="175">
        <v>4.16</v>
      </c>
      <c r="G2104" s="174"/>
      <c r="H2104" s="373" t="s">
        <v>1516</v>
      </c>
      <c r="I2104" s="373"/>
      <c r="J2104" s="175">
        <v>20.82</v>
      </c>
    </row>
    <row r="2105" spans="1:10" ht="49.9" customHeight="1" thickBot="1">
      <c r="A2105" s="176"/>
      <c r="B2105" s="176"/>
      <c r="C2105" s="176"/>
      <c r="D2105" s="176"/>
      <c r="E2105" s="176"/>
      <c r="F2105" s="176"/>
      <c r="G2105" s="176" t="s">
        <v>1517</v>
      </c>
      <c r="H2105" s="193">
        <v>18</v>
      </c>
      <c r="I2105" s="176" t="s">
        <v>1518</v>
      </c>
      <c r="J2105" s="194">
        <v>374.76</v>
      </c>
    </row>
    <row r="2106" spans="1:10" ht="1.1499999999999999" customHeight="1" thickTop="1">
      <c r="A2106" s="177"/>
      <c r="B2106" s="177"/>
      <c r="C2106" s="177"/>
      <c r="D2106" s="177"/>
      <c r="E2106" s="177"/>
      <c r="F2106" s="177"/>
      <c r="G2106" s="177"/>
      <c r="H2106" s="177"/>
      <c r="I2106" s="177"/>
      <c r="J2106" s="177"/>
    </row>
    <row r="2107" spans="1:10" ht="18" customHeight="1">
      <c r="A2107" s="178" t="s">
        <v>2386</v>
      </c>
      <c r="B2107" s="179" t="s">
        <v>1480</v>
      </c>
      <c r="C2107" s="178" t="s">
        <v>1481</v>
      </c>
      <c r="D2107" s="178" t="s">
        <v>1482</v>
      </c>
      <c r="E2107" s="374" t="s">
        <v>1483</v>
      </c>
      <c r="F2107" s="374"/>
      <c r="G2107" s="180" t="s">
        <v>1484</v>
      </c>
      <c r="H2107" s="179" t="s">
        <v>1485</v>
      </c>
      <c r="I2107" s="179" t="s">
        <v>1486</v>
      </c>
      <c r="J2107" s="179" t="s">
        <v>1487</v>
      </c>
    </row>
    <row r="2108" spans="1:10" ht="52.15" customHeight="1">
      <c r="A2108" s="181" t="s">
        <v>1488</v>
      </c>
      <c r="B2108" s="182" t="s">
        <v>2387</v>
      </c>
      <c r="C2108" s="181" t="s">
        <v>13</v>
      </c>
      <c r="D2108" s="181" t="s">
        <v>796</v>
      </c>
      <c r="E2108" s="375" t="s">
        <v>1938</v>
      </c>
      <c r="F2108" s="375"/>
      <c r="G2108" s="183" t="s">
        <v>21</v>
      </c>
      <c r="H2108" s="195">
        <v>1</v>
      </c>
      <c r="I2108" s="196">
        <v>10.220000000000001</v>
      </c>
      <c r="J2108" s="196">
        <v>10.220000000000001</v>
      </c>
    </row>
    <row r="2109" spans="1:10" ht="25.9" customHeight="1">
      <c r="A2109" s="168" t="s">
        <v>1492</v>
      </c>
      <c r="B2109" s="169" t="s">
        <v>2107</v>
      </c>
      <c r="C2109" s="168" t="s">
        <v>13</v>
      </c>
      <c r="D2109" s="168" t="s">
        <v>2108</v>
      </c>
      <c r="E2109" s="371" t="s">
        <v>1498</v>
      </c>
      <c r="F2109" s="371"/>
      <c r="G2109" s="170" t="s">
        <v>1499</v>
      </c>
      <c r="H2109" s="189">
        <v>0.127</v>
      </c>
      <c r="I2109" s="190">
        <v>21.66</v>
      </c>
      <c r="J2109" s="190">
        <v>2.75</v>
      </c>
    </row>
    <row r="2110" spans="1:10" ht="25.9" customHeight="1">
      <c r="A2110" s="168" t="s">
        <v>1492</v>
      </c>
      <c r="B2110" s="169" t="s">
        <v>1939</v>
      </c>
      <c r="C2110" s="168" t="s">
        <v>13</v>
      </c>
      <c r="D2110" s="168" t="s">
        <v>1940</v>
      </c>
      <c r="E2110" s="371" t="s">
        <v>1498</v>
      </c>
      <c r="F2110" s="371"/>
      <c r="G2110" s="170" t="s">
        <v>1499</v>
      </c>
      <c r="H2110" s="189">
        <v>0.127</v>
      </c>
      <c r="I2110" s="190">
        <v>26.5</v>
      </c>
      <c r="J2110" s="190">
        <v>3.36</v>
      </c>
    </row>
    <row r="2111" spans="1:10" ht="24" customHeight="1">
      <c r="A2111" s="171" t="s">
        <v>1502</v>
      </c>
      <c r="B2111" s="172" t="s">
        <v>2155</v>
      </c>
      <c r="C2111" s="171" t="s">
        <v>13</v>
      </c>
      <c r="D2111" s="171" t="s">
        <v>2156</v>
      </c>
      <c r="E2111" s="372" t="s">
        <v>1505</v>
      </c>
      <c r="F2111" s="372"/>
      <c r="G2111" s="173" t="s">
        <v>21</v>
      </c>
      <c r="H2111" s="191">
        <v>9.9000000000000008E-3</v>
      </c>
      <c r="I2111" s="192">
        <v>66.94</v>
      </c>
      <c r="J2111" s="192">
        <v>0.66</v>
      </c>
    </row>
    <row r="2112" spans="1:10" ht="25.9" customHeight="1">
      <c r="A2112" s="171" t="s">
        <v>1502</v>
      </c>
      <c r="B2112" s="172" t="s">
        <v>2388</v>
      </c>
      <c r="C2112" s="171" t="s">
        <v>13</v>
      </c>
      <c r="D2112" s="171" t="s">
        <v>2389</v>
      </c>
      <c r="E2112" s="372" t="s">
        <v>1505</v>
      </c>
      <c r="F2112" s="372"/>
      <c r="G2112" s="173" t="s">
        <v>21</v>
      </c>
      <c r="H2112" s="191">
        <v>1</v>
      </c>
      <c r="I2112" s="192">
        <v>2.31</v>
      </c>
      <c r="J2112" s="192">
        <v>2.31</v>
      </c>
    </row>
    <row r="2113" spans="1:10" ht="25.9" customHeight="1">
      <c r="A2113" s="171" t="s">
        <v>1502</v>
      </c>
      <c r="B2113" s="172" t="s">
        <v>2145</v>
      </c>
      <c r="C2113" s="171" t="s">
        <v>13</v>
      </c>
      <c r="D2113" s="171" t="s">
        <v>2146</v>
      </c>
      <c r="E2113" s="372" t="s">
        <v>1505</v>
      </c>
      <c r="F2113" s="372"/>
      <c r="G2113" s="173" t="s">
        <v>21</v>
      </c>
      <c r="H2113" s="191">
        <v>1.4999999999999999E-2</v>
      </c>
      <c r="I2113" s="192">
        <v>75.84</v>
      </c>
      <c r="J2113" s="192">
        <v>1.1299999999999999</v>
      </c>
    </row>
    <row r="2114" spans="1:10" ht="24" customHeight="1">
      <c r="A2114" s="171" t="s">
        <v>1502</v>
      </c>
      <c r="B2114" s="172" t="s">
        <v>2111</v>
      </c>
      <c r="C2114" s="171" t="s">
        <v>13</v>
      </c>
      <c r="D2114" s="171" t="s">
        <v>2112</v>
      </c>
      <c r="E2114" s="372" t="s">
        <v>1505</v>
      </c>
      <c r="F2114" s="372"/>
      <c r="G2114" s="173" t="s">
        <v>21</v>
      </c>
      <c r="H2114" s="191">
        <v>7.1000000000000004E-3</v>
      </c>
      <c r="I2114" s="192">
        <v>1.89</v>
      </c>
      <c r="J2114" s="192">
        <v>0.01</v>
      </c>
    </row>
    <row r="2115" spans="1:10" ht="25.5">
      <c r="A2115" s="174"/>
      <c r="B2115" s="174"/>
      <c r="C2115" s="174"/>
      <c r="D2115" s="174"/>
      <c r="E2115" s="174" t="s">
        <v>1512</v>
      </c>
      <c r="F2115" s="175">
        <v>4.2699999999999996</v>
      </c>
      <c r="G2115" s="174" t="s">
        <v>1513</v>
      </c>
      <c r="H2115" s="175">
        <v>0</v>
      </c>
      <c r="I2115" s="174" t="s">
        <v>1514</v>
      </c>
      <c r="J2115" s="175">
        <v>4.2699999999999996</v>
      </c>
    </row>
    <row r="2116" spans="1:10">
      <c r="A2116" s="174"/>
      <c r="B2116" s="174"/>
      <c r="C2116" s="174"/>
      <c r="D2116" s="174"/>
      <c r="E2116" s="174" t="s">
        <v>1515</v>
      </c>
      <c r="F2116" s="175">
        <v>2.5499999999999998</v>
      </c>
      <c r="G2116" s="174"/>
      <c r="H2116" s="373" t="s">
        <v>1516</v>
      </c>
      <c r="I2116" s="373"/>
      <c r="J2116" s="175">
        <v>12.77</v>
      </c>
    </row>
    <row r="2117" spans="1:10" ht="49.9" customHeight="1" thickBot="1">
      <c r="A2117" s="176"/>
      <c r="B2117" s="176"/>
      <c r="C2117" s="176"/>
      <c r="D2117" s="176"/>
      <c r="E2117" s="176"/>
      <c r="F2117" s="176"/>
      <c r="G2117" s="176" t="s">
        <v>1517</v>
      </c>
      <c r="H2117" s="193">
        <v>106</v>
      </c>
      <c r="I2117" s="176" t="s">
        <v>1518</v>
      </c>
      <c r="J2117" s="194">
        <v>1353.62</v>
      </c>
    </row>
    <row r="2118" spans="1:10" ht="1.1499999999999999" customHeight="1" thickTop="1">
      <c r="A2118" s="177"/>
      <c r="B2118" s="177"/>
      <c r="C2118" s="177"/>
      <c r="D2118" s="177"/>
      <c r="E2118" s="177"/>
      <c r="F2118" s="177"/>
      <c r="G2118" s="177"/>
      <c r="H2118" s="177"/>
      <c r="I2118" s="177"/>
      <c r="J2118" s="177"/>
    </row>
    <row r="2119" spans="1:10" ht="18" customHeight="1">
      <c r="A2119" s="178" t="s">
        <v>2390</v>
      </c>
      <c r="B2119" s="179" t="s">
        <v>1480</v>
      </c>
      <c r="C2119" s="178" t="s">
        <v>1481</v>
      </c>
      <c r="D2119" s="178" t="s">
        <v>1482</v>
      </c>
      <c r="E2119" s="374" t="s">
        <v>1483</v>
      </c>
      <c r="F2119" s="374"/>
      <c r="G2119" s="180" t="s">
        <v>1484</v>
      </c>
      <c r="H2119" s="179" t="s">
        <v>1485</v>
      </c>
      <c r="I2119" s="179" t="s">
        <v>1486</v>
      </c>
      <c r="J2119" s="179" t="s">
        <v>1487</v>
      </c>
    </row>
    <row r="2120" spans="1:10" ht="52.15" customHeight="1">
      <c r="A2120" s="181" t="s">
        <v>1488</v>
      </c>
      <c r="B2120" s="182" t="s">
        <v>2391</v>
      </c>
      <c r="C2120" s="181" t="s">
        <v>13</v>
      </c>
      <c r="D2120" s="181" t="s">
        <v>802</v>
      </c>
      <c r="E2120" s="375" t="s">
        <v>1938</v>
      </c>
      <c r="F2120" s="375"/>
      <c r="G2120" s="183" t="s">
        <v>21</v>
      </c>
      <c r="H2120" s="195">
        <v>1</v>
      </c>
      <c r="I2120" s="196">
        <v>59.14</v>
      </c>
      <c r="J2120" s="196">
        <v>59.14</v>
      </c>
    </row>
    <row r="2121" spans="1:10" ht="25.9" customHeight="1">
      <c r="A2121" s="168" t="s">
        <v>1492</v>
      </c>
      <c r="B2121" s="169" t="s">
        <v>2107</v>
      </c>
      <c r="C2121" s="168" t="s">
        <v>13</v>
      </c>
      <c r="D2121" s="168" t="s">
        <v>2108</v>
      </c>
      <c r="E2121" s="371" t="s">
        <v>1498</v>
      </c>
      <c r="F2121" s="371"/>
      <c r="G2121" s="170" t="s">
        <v>1499</v>
      </c>
      <c r="H2121" s="189">
        <v>0.28960000000000002</v>
      </c>
      <c r="I2121" s="190">
        <v>21.66</v>
      </c>
      <c r="J2121" s="190">
        <v>6.27</v>
      </c>
    </row>
    <row r="2122" spans="1:10" ht="25.9" customHeight="1">
      <c r="A2122" s="168" t="s">
        <v>1492</v>
      </c>
      <c r="B2122" s="169" t="s">
        <v>1939</v>
      </c>
      <c r="C2122" s="168" t="s">
        <v>13</v>
      </c>
      <c r="D2122" s="168" t="s">
        <v>1940</v>
      </c>
      <c r="E2122" s="371" t="s">
        <v>1498</v>
      </c>
      <c r="F2122" s="371"/>
      <c r="G2122" s="170" t="s">
        <v>1499</v>
      </c>
      <c r="H2122" s="189">
        <v>0.28960000000000002</v>
      </c>
      <c r="I2122" s="190">
        <v>26.5</v>
      </c>
      <c r="J2122" s="190">
        <v>7.67</v>
      </c>
    </row>
    <row r="2123" spans="1:10" ht="25.9" customHeight="1">
      <c r="A2123" s="171" t="s">
        <v>1502</v>
      </c>
      <c r="B2123" s="172" t="s">
        <v>2370</v>
      </c>
      <c r="C2123" s="171" t="s">
        <v>13</v>
      </c>
      <c r="D2123" s="171" t="s">
        <v>2371</v>
      </c>
      <c r="E2123" s="372" t="s">
        <v>1505</v>
      </c>
      <c r="F2123" s="372"/>
      <c r="G2123" s="173" t="s">
        <v>21</v>
      </c>
      <c r="H2123" s="191">
        <v>3</v>
      </c>
      <c r="I2123" s="192">
        <v>4.7</v>
      </c>
      <c r="J2123" s="192">
        <v>14.1</v>
      </c>
    </row>
    <row r="2124" spans="1:10" ht="25.9" customHeight="1">
      <c r="A2124" s="171" t="s">
        <v>1502</v>
      </c>
      <c r="B2124" s="172" t="s">
        <v>2392</v>
      </c>
      <c r="C2124" s="171" t="s">
        <v>13</v>
      </c>
      <c r="D2124" s="171" t="s">
        <v>2393</v>
      </c>
      <c r="E2124" s="372" t="s">
        <v>1505</v>
      </c>
      <c r="F2124" s="372"/>
      <c r="G2124" s="173" t="s">
        <v>21</v>
      </c>
      <c r="H2124" s="191">
        <v>1</v>
      </c>
      <c r="I2124" s="192">
        <v>26.34</v>
      </c>
      <c r="J2124" s="192">
        <v>26.34</v>
      </c>
    </row>
    <row r="2125" spans="1:10" ht="39" customHeight="1">
      <c r="A2125" s="171" t="s">
        <v>1502</v>
      </c>
      <c r="B2125" s="172" t="s">
        <v>2302</v>
      </c>
      <c r="C2125" s="171" t="s">
        <v>13</v>
      </c>
      <c r="D2125" s="171" t="s">
        <v>2303</v>
      </c>
      <c r="E2125" s="372" t="s">
        <v>1505</v>
      </c>
      <c r="F2125" s="372"/>
      <c r="G2125" s="173" t="s">
        <v>21</v>
      </c>
      <c r="H2125" s="191">
        <v>0.17249999999999999</v>
      </c>
      <c r="I2125" s="192">
        <v>27.62</v>
      </c>
      <c r="J2125" s="192">
        <v>4.76</v>
      </c>
    </row>
    <row r="2126" spans="1:10" ht="25.5">
      <c r="A2126" s="174"/>
      <c r="B2126" s="174"/>
      <c r="C2126" s="174"/>
      <c r="D2126" s="174"/>
      <c r="E2126" s="174" t="s">
        <v>1512</v>
      </c>
      <c r="F2126" s="175">
        <v>9.76</v>
      </c>
      <c r="G2126" s="174" t="s">
        <v>1513</v>
      </c>
      <c r="H2126" s="175">
        <v>0</v>
      </c>
      <c r="I2126" s="174" t="s">
        <v>1514</v>
      </c>
      <c r="J2126" s="175">
        <v>9.76</v>
      </c>
    </row>
    <row r="2127" spans="1:10">
      <c r="A2127" s="174"/>
      <c r="B2127" s="174"/>
      <c r="C2127" s="174"/>
      <c r="D2127" s="174"/>
      <c r="E2127" s="174" t="s">
        <v>1515</v>
      </c>
      <c r="F2127" s="175">
        <v>14.78</v>
      </c>
      <c r="G2127" s="174"/>
      <c r="H2127" s="373" t="s">
        <v>1516</v>
      </c>
      <c r="I2127" s="373"/>
      <c r="J2127" s="175">
        <v>73.92</v>
      </c>
    </row>
    <row r="2128" spans="1:10" ht="49.9" customHeight="1" thickBot="1">
      <c r="A2128" s="176"/>
      <c r="B2128" s="176"/>
      <c r="C2128" s="176"/>
      <c r="D2128" s="176"/>
      <c r="E2128" s="176"/>
      <c r="F2128" s="176"/>
      <c r="G2128" s="176" t="s">
        <v>1517</v>
      </c>
      <c r="H2128" s="193">
        <v>8</v>
      </c>
      <c r="I2128" s="176" t="s">
        <v>1518</v>
      </c>
      <c r="J2128" s="194">
        <v>591.36</v>
      </c>
    </row>
    <row r="2129" spans="1:10" ht="1.1499999999999999" customHeight="1" thickTop="1">
      <c r="A2129" s="177"/>
      <c r="B2129" s="177"/>
      <c r="C2129" s="177"/>
      <c r="D2129" s="177"/>
      <c r="E2129" s="177"/>
      <c r="F2129" s="177"/>
      <c r="G2129" s="177"/>
      <c r="H2129" s="177"/>
      <c r="I2129" s="177"/>
      <c r="J2129" s="177"/>
    </row>
    <row r="2130" spans="1:10" ht="18" customHeight="1">
      <c r="A2130" s="178" t="s">
        <v>2394</v>
      </c>
      <c r="B2130" s="179" t="s">
        <v>1480</v>
      </c>
      <c r="C2130" s="178" t="s">
        <v>1481</v>
      </c>
      <c r="D2130" s="178" t="s">
        <v>1482</v>
      </c>
      <c r="E2130" s="374" t="s">
        <v>1483</v>
      </c>
      <c r="F2130" s="374"/>
      <c r="G2130" s="180" t="s">
        <v>1484</v>
      </c>
      <c r="H2130" s="179" t="s">
        <v>1485</v>
      </c>
      <c r="I2130" s="179" t="s">
        <v>1486</v>
      </c>
      <c r="J2130" s="179" t="s">
        <v>1487</v>
      </c>
    </row>
    <row r="2131" spans="1:10" ht="52.15" customHeight="1">
      <c r="A2131" s="181" t="s">
        <v>1488</v>
      </c>
      <c r="B2131" s="182" t="s">
        <v>2395</v>
      </c>
      <c r="C2131" s="181" t="s">
        <v>13</v>
      </c>
      <c r="D2131" s="181" t="s">
        <v>808</v>
      </c>
      <c r="E2131" s="375" t="s">
        <v>1938</v>
      </c>
      <c r="F2131" s="375"/>
      <c r="G2131" s="183" t="s">
        <v>21</v>
      </c>
      <c r="H2131" s="195">
        <v>1</v>
      </c>
      <c r="I2131" s="196">
        <v>23.02</v>
      </c>
      <c r="J2131" s="196">
        <v>23.02</v>
      </c>
    </row>
    <row r="2132" spans="1:10" ht="25.9" customHeight="1">
      <c r="A2132" s="168" t="s">
        <v>1492</v>
      </c>
      <c r="B2132" s="169" t="s">
        <v>2107</v>
      </c>
      <c r="C2132" s="168" t="s">
        <v>13</v>
      </c>
      <c r="D2132" s="168" t="s">
        <v>2108</v>
      </c>
      <c r="E2132" s="371" t="s">
        <v>1498</v>
      </c>
      <c r="F2132" s="371"/>
      <c r="G2132" s="170" t="s">
        <v>1499</v>
      </c>
      <c r="H2132" s="189">
        <v>4.5699999999999998E-2</v>
      </c>
      <c r="I2132" s="190">
        <v>21.66</v>
      </c>
      <c r="J2132" s="190">
        <v>0.98</v>
      </c>
    </row>
    <row r="2133" spans="1:10" ht="25.9" customHeight="1">
      <c r="A2133" s="168" t="s">
        <v>1492</v>
      </c>
      <c r="B2133" s="169" t="s">
        <v>1939</v>
      </c>
      <c r="C2133" s="168" t="s">
        <v>13</v>
      </c>
      <c r="D2133" s="168" t="s">
        <v>1940</v>
      </c>
      <c r="E2133" s="371" t="s">
        <v>1498</v>
      </c>
      <c r="F2133" s="371"/>
      <c r="G2133" s="170" t="s">
        <v>1499</v>
      </c>
      <c r="H2133" s="189">
        <v>4.5699999999999998E-2</v>
      </c>
      <c r="I2133" s="190">
        <v>26.5</v>
      </c>
      <c r="J2133" s="190">
        <v>1.21</v>
      </c>
    </row>
    <row r="2134" spans="1:10" ht="25.9" customHeight="1">
      <c r="A2134" s="171" t="s">
        <v>1502</v>
      </c>
      <c r="B2134" s="172" t="s">
        <v>2358</v>
      </c>
      <c r="C2134" s="171" t="s">
        <v>13</v>
      </c>
      <c r="D2134" s="171" t="s">
        <v>2359</v>
      </c>
      <c r="E2134" s="372" t="s">
        <v>1505</v>
      </c>
      <c r="F2134" s="372"/>
      <c r="G2134" s="173" t="s">
        <v>21</v>
      </c>
      <c r="H2134" s="191">
        <v>3</v>
      </c>
      <c r="I2134" s="192">
        <v>2.65</v>
      </c>
      <c r="J2134" s="192">
        <v>7.95</v>
      </c>
    </row>
    <row r="2135" spans="1:10" ht="25.9" customHeight="1">
      <c r="A2135" s="171" t="s">
        <v>1502</v>
      </c>
      <c r="B2135" s="172" t="s">
        <v>2396</v>
      </c>
      <c r="C2135" s="171" t="s">
        <v>13</v>
      </c>
      <c r="D2135" s="171" t="s">
        <v>2397</v>
      </c>
      <c r="E2135" s="372" t="s">
        <v>1505</v>
      </c>
      <c r="F2135" s="372"/>
      <c r="G2135" s="173" t="s">
        <v>21</v>
      </c>
      <c r="H2135" s="191">
        <v>1</v>
      </c>
      <c r="I2135" s="192">
        <v>10.81</v>
      </c>
      <c r="J2135" s="192">
        <v>10.81</v>
      </c>
    </row>
    <row r="2136" spans="1:10" ht="39" customHeight="1">
      <c r="A2136" s="171" t="s">
        <v>1502</v>
      </c>
      <c r="B2136" s="172" t="s">
        <v>2302</v>
      </c>
      <c r="C2136" s="171" t="s">
        <v>13</v>
      </c>
      <c r="D2136" s="171" t="s">
        <v>2303</v>
      </c>
      <c r="E2136" s="372" t="s">
        <v>1505</v>
      </c>
      <c r="F2136" s="372"/>
      <c r="G2136" s="173" t="s">
        <v>21</v>
      </c>
      <c r="H2136" s="191">
        <v>7.4999999999999997E-2</v>
      </c>
      <c r="I2136" s="192">
        <v>27.62</v>
      </c>
      <c r="J2136" s="192">
        <v>2.0699999999999998</v>
      </c>
    </row>
    <row r="2137" spans="1:10" ht="25.5">
      <c r="A2137" s="174"/>
      <c r="B2137" s="174"/>
      <c r="C2137" s="174"/>
      <c r="D2137" s="174"/>
      <c r="E2137" s="174" t="s">
        <v>1512</v>
      </c>
      <c r="F2137" s="175">
        <v>1.53</v>
      </c>
      <c r="G2137" s="174" t="s">
        <v>1513</v>
      </c>
      <c r="H2137" s="175">
        <v>0</v>
      </c>
      <c r="I2137" s="174" t="s">
        <v>1514</v>
      </c>
      <c r="J2137" s="175">
        <v>1.53</v>
      </c>
    </row>
    <row r="2138" spans="1:10">
      <c r="A2138" s="174"/>
      <c r="B2138" s="174"/>
      <c r="C2138" s="174"/>
      <c r="D2138" s="174"/>
      <c r="E2138" s="174" t="s">
        <v>1515</v>
      </c>
      <c r="F2138" s="175">
        <v>5.75</v>
      </c>
      <c r="G2138" s="174"/>
      <c r="H2138" s="373" t="s">
        <v>1516</v>
      </c>
      <c r="I2138" s="373"/>
      <c r="J2138" s="175">
        <v>28.77</v>
      </c>
    </row>
    <row r="2139" spans="1:10" ht="49.9" customHeight="1" thickBot="1">
      <c r="A2139" s="176"/>
      <c r="B2139" s="176"/>
      <c r="C2139" s="176"/>
      <c r="D2139" s="176"/>
      <c r="E2139" s="176"/>
      <c r="F2139" s="176"/>
      <c r="G2139" s="176" t="s">
        <v>1517</v>
      </c>
      <c r="H2139" s="193">
        <v>9</v>
      </c>
      <c r="I2139" s="176" t="s">
        <v>1518</v>
      </c>
      <c r="J2139" s="194">
        <v>258.93</v>
      </c>
    </row>
    <row r="2140" spans="1:10" ht="1.1499999999999999" customHeight="1" thickTop="1">
      <c r="A2140" s="177"/>
      <c r="B2140" s="177"/>
      <c r="C2140" s="177"/>
      <c r="D2140" s="177"/>
      <c r="E2140" s="177"/>
      <c r="F2140" s="177"/>
      <c r="G2140" s="177"/>
      <c r="H2140" s="177"/>
      <c r="I2140" s="177"/>
      <c r="J2140" s="177"/>
    </row>
    <row r="2141" spans="1:10" ht="18" customHeight="1">
      <c r="A2141" s="178" t="s">
        <v>2398</v>
      </c>
      <c r="B2141" s="179" t="s">
        <v>1480</v>
      </c>
      <c r="C2141" s="178" t="s">
        <v>1481</v>
      </c>
      <c r="D2141" s="178" t="s">
        <v>1482</v>
      </c>
      <c r="E2141" s="374" t="s">
        <v>1483</v>
      </c>
      <c r="F2141" s="374"/>
      <c r="G2141" s="180" t="s">
        <v>1484</v>
      </c>
      <c r="H2141" s="179" t="s">
        <v>1485</v>
      </c>
      <c r="I2141" s="179" t="s">
        <v>1486</v>
      </c>
      <c r="J2141" s="179" t="s">
        <v>1487</v>
      </c>
    </row>
    <row r="2142" spans="1:10" ht="39" customHeight="1">
      <c r="A2142" s="181" t="s">
        <v>1488</v>
      </c>
      <c r="B2142" s="182" t="s">
        <v>2399</v>
      </c>
      <c r="C2142" s="181" t="s">
        <v>13</v>
      </c>
      <c r="D2142" s="181" t="s">
        <v>811</v>
      </c>
      <c r="E2142" s="375" t="s">
        <v>1938</v>
      </c>
      <c r="F2142" s="375"/>
      <c r="G2142" s="183" t="s">
        <v>21</v>
      </c>
      <c r="H2142" s="195">
        <v>1</v>
      </c>
      <c r="I2142" s="196">
        <v>36.130000000000003</v>
      </c>
      <c r="J2142" s="196">
        <v>36.130000000000003</v>
      </c>
    </row>
    <row r="2143" spans="1:10" ht="25.9" customHeight="1">
      <c r="A2143" s="168" t="s">
        <v>1492</v>
      </c>
      <c r="B2143" s="169" t="s">
        <v>2107</v>
      </c>
      <c r="C2143" s="168" t="s">
        <v>13</v>
      </c>
      <c r="D2143" s="168" t="s">
        <v>2108</v>
      </c>
      <c r="E2143" s="371" t="s">
        <v>1498</v>
      </c>
      <c r="F2143" s="371"/>
      <c r="G2143" s="170" t="s">
        <v>1499</v>
      </c>
      <c r="H2143" s="189">
        <v>7.4300000000000005E-2</v>
      </c>
      <c r="I2143" s="190">
        <v>21.66</v>
      </c>
      <c r="J2143" s="190">
        <v>1.6</v>
      </c>
    </row>
    <row r="2144" spans="1:10" ht="25.9" customHeight="1">
      <c r="A2144" s="168" t="s">
        <v>1492</v>
      </c>
      <c r="B2144" s="169" t="s">
        <v>1939</v>
      </c>
      <c r="C2144" s="168" t="s">
        <v>13</v>
      </c>
      <c r="D2144" s="168" t="s">
        <v>1940</v>
      </c>
      <c r="E2144" s="371" t="s">
        <v>1498</v>
      </c>
      <c r="F2144" s="371"/>
      <c r="G2144" s="170" t="s">
        <v>1499</v>
      </c>
      <c r="H2144" s="189">
        <v>7.4300000000000005E-2</v>
      </c>
      <c r="I2144" s="190">
        <v>26.5</v>
      </c>
      <c r="J2144" s="190">
        <v>1.96</v>
      </c>
    </row>
    <row r="2145" spans="1:10" ht="25.9" customHeight="1">
      <c r="A2145" s="171" t="s">
        <v>1502</v>
      </c>
      <c r="B2145" s="172" t="s">
        <v>2400</v>
      </c>
      <c r="C2145" s="171" t="s">
        <v>13</v>
      </c>
      <c r="D2145" s="171" t="s">
        <v>2401</v>
      </c>
      <c r="E2145" s="372" t="s">
        <v>1505</v>
      </c>
      <c r="F2145" s="372"/>
      <c r="G2145" s="173" t="s">
        <v>21</v>
      </c>
      <c r="H2145" s="191">
        <v>1</v>
      </c>
      <c r="I2145" s="192">
        <v>4.24</v>
      </c>
      <c r="J2145" s="192">
        <v>4.24</v>
      </c>
    </row>
    <row r="2146" spans="1:10" ht="25.9" customHeight="1">
      <c r="A2146" s="171" t="s">
        <v>1502</v>
      </c>
      <c r="B2146" s="172" t="s">
        <v>2300</v>
      </c>
      <c r="C2146" s="171" t="s">
        <v>13</v>
      </c>
      <c r="D2146" s="171" t="s">
        <v>2301</v>
      </c>
      <c r="E2146" s="372" t="s">
        <v>1505</v>
      </c>
      <c r="F2146" s="372"/>
      <c r="G2146" s="173" t="s">
        <v>21</v>
      </c>
      <c r="H2146" s="191">
        <v>1</v>
      </c>
      <c r="I2146" s="192">
        <v>5.51</v>
      </c>
      <c r="J2146" s="192">
        <v>5.51</v>
      </c>
    </row>
    <row r="2147" spans="1:10" ht="25.9" customHeight="1">
      <c r="A2147" s="171" t="s">
        <v>1502</v>
      </c>
      <c r="B2147" s="172" t="s">
        <v>2402</v>
      </c>
      <c r="C2147" s="171" t="s">
        <v>13</v>
      </c>
      <c r="D2147" s="171" t="s">
        <v>2403</v>
      </c>
      <c r="E2147" s="372" t="s">
        <v>1505</v>
      </c>
      <c r="F2147" s="372"/>
      <c r="G2147" s="173" t="s">
        <v>21</v>
      </c>
      <c r="H2147" s="191">
        <v>1</v>
      </c>
      <c r="I2147" s="192">
        <v>20.2</v>
      </c>
      <c r="J2147" s="192">
        <v>20.2</v>
      </c>
    </row>
    <row r="2148" spans="1:10" ht="39" customHeight="1">
      <c r="A2148" s="171" t="s">
        <v>1502</v>
      </c>
      <c r="B2148" s="172" t="s">
        <v>2302</v>
      </c>
      <c r="C2148" s="171" t="s">
        <v>13</v>
      </c>
      <c r="D2148" s="171" t="s">
        <v>2303</v>
      </c>
      <c r="E2148" s="372" t="s">
        <v>1505</v>
      </c>
      <c r="F2148" s="372"/>
      <c r="G2148" s="173" t="s">
        <v>21</v>
      </c>
      <c r="H2148" s="191">
        <v>9.5000000000000001E-2</v>
      </c>
      <c r="I2148" s="192">
        <v>27.62</v>
      </c>
      <c r="J2148" s="192">
        <v>2.62</v>
      </c>
    </row>
    <row r="2149" spans="1:10" ht="25.5">
      <c r="A2149" s="174"/>
      <c r="B2149" s="174"/>
      <c r="C2149" s="174"/>
      <c r="D2149" s="174"/>
      <c r="E2149" s="174" t="s">
        <v>1512</v>
      </c>
      <c r="F2149" s="175">
        <v>2.5</v>
      </c>
      <c r="G2149" s="174" t="s">
        <v>1513</v>
      </c>
      <c r="H2149" s="175">
        <v>0</v>
      </c>
      <c r="I2149" s="174" t="s">
        <v>1514</v>
      </c>
      <c r="J2149" s="175">
        <v>2.5</v>
      </c>
    </row>
    <row r="2150" spans="1:10">
      <c r="A2150" s="174"/>
      <c r="B2150" s="174"/>
      <c r="C2150" s="174"/>
      <c r="D2150" s="174"/>
      <c r="E2150" s="174" t="s">
        <v>1515</v>
      </c>
      <c r="F2150" s="175">
        <v>9.0299999999999994</v>
      </c>
      <c r="G2150" s="174"/>
      <c r="H2150" s="373" t="s">
        <v>1516</v>
      </c>
      <c r="I2150" s="373"/>
      <c r="J2150" s="175">
        <v>45.16</v>
      </c>
    </row>
    <row r="2151" spans="1:10" ht="49.9" customHeight="1" thickBot="1">
      <c r="A2151" s="176"/>
      <c r="B2151" s="176"/>
      <c r="C2151" s="176"/>
      <c r="D2151" s="176"/>
      <c r="E2151" s="176"/>
      <c r="F2151" s="176"/>
      <c r="G2151" s="176" t="s">
        <v>1517</v>
      </c>
      <c r="H2151" s="193">
        <v>1</v>
      </c>
      <c r="I2151" s="176" t="s">
        <v>1518</v>
      </c>
      <c r="J2151" s="194">
        <v>45.16</v>
      </c>
    </row>
    <row r="2152" spans="1:10" ht="1.1499999999999999" customHeight="1" thickTop="1">
      <c r="A2152" s="177"/>
      <c r="B2152" s="177"/>
      <c r="C2152" s="177"/>
      <c r="D2152" s="177"/>
      <c r="E2152" s="177"/>
      <c r="F2152" s="177"/>
      <c r="G2152" s="177"/>
      <c r="H2152" s="177"/>
      <c r="I2152" s="177"/>
      <c r="J2152" s="177"/>
    </row>
    <row r="2153" spans="1:10" ht="18" customHeight="1">
      <c r="A2153" s="178" t="s">
        <v>2404</v>
      </c>
      <c r="B2153" s="179" t="s">
        <v>1480</v>
      </c>
      <c r="C2153" s="178" t="s">
        <v>1481</v>
      </c>
      <c r="D2153" s="178" t="s">
        <v>1482</v>
      </c>
      <c r="E2153" s="374" t="s">
        <v>1483</v>
      </c>
      <c r="F2153" s="374"/>
      <c r="G2153" s="180" t="s">
        <v>1484</v>
      </c>
      <c r="H2153" s="179" t="s">
        <v>1485</v>
      </c>
      <c r="I2153" s="179" t="s">
        <v>1486</v>
      </c>
      <c r="J2153" s="179" t="s">
        <v>1487</v>
      </c>
    </row>
    <row r="2154" spans="1:10" ht="39" customHeight="1">
      <c r="A2154" s="181" t="s">
        <v>1488</v>
      </c>
      <c r="B2154" s="182" t="s">
        <v>2319</v>
      </c>
      <c r="C2154" s="181" t="s">
        <v>13</v>
      </c>
      <c r="D2154" s="181" t="s">
        <v>753</v>
      </c>
      <c r="E2154" s="375" t="s">
        <v>1938</v>
      </c>
      <c r="F2154" s="375"/>
      <c r="G2154" s="183" t="s">
        <v>21</v>
      </c>
      <c r="H2154" s="195">
        <v>1</v>
      </c>
      <c r="I2154" s="196">
        <v>587.04</v>
      </c>
      <c r="J2154" s="196">
        <v>587.04</v>
      </c>
    </row>
    <row r="2155" spans="1:10" ht="25.9" customHeight="1">
      <c r="A2155" s="168" t="s">
        <v>1492</v>
      </c>
      <c r="B2155" s="169" t="s">
        <v>2320</v>
      </c>
      <c r="C2155" s="168" t="s">
        <v>13</v>
      </c>
      <c r="D2155" s="168" t="s">
        <v>2321</v>
      </c>
      <c r="E2155" s="371" t="s">
        <v>1613</v>
      </c>
      <c r="F2155" s="371"/>
      <c r="G2155" s="170" t="s">
        <v>1491</v>
      </c>
      <c r="H2155" s="189">
        <v>0.81</v>
      </c>
      <c r="I2155" s="190">
        <v>6.33</v>
      </c>
      <c r="J2155" s="190">
        <v>5.12</v>
      </c>
    </row>
    <row r="2156" spans="1:10" ht="64.900000000000006" customHeight="1">
      <c r="A2156" s="168" t="s">
        <v>1492</v>
      </c>
      <c r="B2156" s="169" t="s">
        <v>1636</v>
      </c>
      <c r="C2156" s="168" t="s">
        <v>13</v>
      </c>
      <c r="D2156" s="168" t="s">
        <v>1637</v>
      </c>
      <c r="E2156" s="371" t="s">
        <v>1526</v>
      </c>
      <c r="F2156" s="371"/>
      <c r="G2156" s="170" t="s">
        <v>1527</v>
      </c>
      <c r="H2156" s="189">
        <v>8.6999999999999994E-3</v>
      </c>
      <c r="I2156" s="190">
        <v>153.9</v>
      </c>
      <c r="J2156" s="190">
        <v>1.33</v>
      </c>
    </row>
    <row r="2157" spans="1:10" ht="64.900000000000006" customHeight="1">
      <c r="A2157" s="168" t="s">
        <v>1492</v>
      </c>
      <c r="B2157" s="169" t="s">
        <v>1638</v>
      </c>
      <c r="C2157" s="168" t="s">
        <v>13</v>
      </c>
      <c r="D2157" s="168" t="s">
        <v>1639</v>
      </c>
      <c r="E2157" s="371" t="s">
        <v>1526</v>
      </c>
      <c r="F2157" s="371"/>
      <c r="G2157" s="170" t="s">
        <v>1530</v>
      </c>
      <c r="H2157" s="189">
        <v>1.78E-2</v>
      </c>
      <c r="I2157" s="190">
        <v>65.680000000000007</v>
      </c>
      <c r="J2157" s="190">
        <v>1.1599999999999999</v>
      </c>
    </row>
    <row r="2158" spans="1:10" ht="39" customHeight="1">
      <c r="A2158" s="168" t="s">
        <v>1492</v>
      </c>
      <c r="B2158" s="169" t="s">
        <v>2322</v>
      </c>
      <c r="C2158" s="168" t="s">
        <v>13</v>
      </c>
      <c r="D2158" s="168" t="s">
        <v>2323</v>
      </c>
      <c r="E2158" s="371" t="s">
        <v>1498</v>
      </c>
      <c r="F2158" s="371"/>
      <c r="G2158" s="170" t="s">
        <v>1534</v>
      </c>
      <c r="H2158" s="189">
        <v>1.4800000000000001E-2</v>
      </c>
      <c r="I2158" s="190">
        <v>584.75</v>
      </c>
      <c r="J2158" s="190">
        <v>8.65</v>
      </c>
    </row>
    <row r="2159" spans="1:10" ht="24" customHeight="1">
      <c r="A2159" s="168" t="s">
        <v>1492</v>
      </c>
      <c r="B2159" s="169" t="s">
        <v>1628</v>
      </c>
      <c r="C2159" s="168" t="s">
        <v>13</v>
      </c>
      <c r="D2159" s="168" t="s">
        <v>1629</v>
      </c>
      <c r="E2159" s="371" t="s">
        <v>1498</v>
      </c>
      <c r="F2159" s="371"/>
      <c r="G2159" s="170" t="s">
        <v>1499</v>
      </c>
      <c r="H2159" s="189">
        <v>5.0944000000000003</v>
      </c>
      <c r="I2159" s="190">
        <v>27.26</v>
      </c>
      <c r="J2159" s="190">
        <v>138.87</v>
      </c>
    </row>
    <row r="2160" spans="1:10" ht="24" customHeight="1">
      <c r="A2160" s="168" t="s">
        <v>1492</v>
      </c>
      <c r="B2160" s="169" t="s">
        <v>1500</v>
      </c>
      <c r="C2160" s="168" t="s">
        <v>13</v>
      </c>
      <c r="D2160" s="168" t="s">
        <v>1501</v>
      </c>
      <c r="E2160" s="371" t="s">
        <v>1498</v>
      </c>
      <c r="F2160" s="371"/>
      <c r="G2160" s="170" t="s">
        <v>1499</v>
      </c>
      <c r="H2160" s="189">
        <v>4.0027999999999997</v>
      </c>
      <c r="I2160" s="190">
        <v>21.78</v>
      </c>
      <c r="J2160" s="190">
        <v>87.18</v>
      </c>
    </row>
    <row r="2161" spans="1:10" ht="39" customHeight="1">
      <c r="A2161" s="168" t="s">
        <v>1492</v>
      </c>
      <c r="B2161" s="169" t="s">
        <v>2324</v>
      </c>
      <c r="C2161" s="168" t="s">
        <v>13</v>
      </c>
      <c r="D2161" s="168" t="s">
        <v>2325</v>
      </c>
      <c r="E2161" s="371" t="s">
        <v>1498</v>
      </c>
      <c r="F2161" s="371"/>
      <c r="G2161" s="170" t="s">
        <v>1534</v>
      </c>
      <c r="H2161" s="189">
        <v>0.11559999999999999</v>
      </c>
      <c r="I2161" s="190">
        <v>712.33</v>
      </c>
      <c r="J2161" s="190">
        <v>82.34</v>
      </c>
    </row>
    <row r="2162" spans="1:10" ht="39" customHeight="1">
      <c r="A2162" s="168" t="s">
        <v>1492</v>
      </c>
      <c r="B2162" s="169" t="s">
        <v>2326</v>
      </c>
      <c r="C2162" s="168" t="s">
        <v>13</v>
      </c>
      <c r="D2162" s="168" t="s">
        <v>2327</v>
      </c>
      <c r="E2162" s="371" t="s">
        <v>1533</v>
      </c>
      <c r="F2162" s="371"/>
      <c r="G2162" s="170" t="s">
        <v>1534</v>
      </c>
      <c r="H2162" s="189">
        <v>7.4399999999999994E-2</v>
      </c>
      <c r="I2162" s="190">
        <v>635.36</v>
      </c>
      <c r="J2162" s="190">
        <v>47.27</v>
      </c>
    </row>
    <row r="2163" spans="1:10" ht="39" customHeight="1">
      <c r="A2163" s="168" t="s">
        <v>1492</v>
      </c>
      <c r="B2163" s="169" t="s">
        <v>2328</v>
      </c>
      <c r="C2163" s="168" t="s">
        <v>13</v>
      </c>
      <c r="D2163" s="168" t="s">
        <v>2329</v>
      </c>
      <c r="E2163" s="371" t="s">
        <v>1533</v>
      </c>
      <c r="F2163" s="371"/>
      <c r="G2163" s="170" t="s">
        <v>1534</v>
      </c>
      <c r="H2163" s="189">
        <v>4.48E-2</v>
      </c>
      <c r="I2163" s="190">
        <v>2619.71</v>
      </c>
      <c r="J2163" s="190">
        <v>117.36</v>
      </c>
    </row>
    <row r="2164" spans="1:10" ht="25.9" customHeight="1">
      <c r="A2164" s="171" t="s">
        <v>1502</v>
      </c>
      <c r="B2164" s="172" t="s">
        <v>1652</v>
      </c>
      <c r="C2164" s="171" t="s">
        <v>13</v>
      </c>
      <c r="D2164" s="171" t="s">
        <v>1653</v>
      </c>
      <c r="E2164" s="372" t="s">
        <v>1505</v>
      </c>
      <c r="F2164" s="372"/>
      <c r="G2164" s="173" t="s">
        <v>1599</v>
      </c>
      <c r="H2164" s="191">
        <v>5.4000000000000003E-3</v>
      </c>
      <c r="I2164" s="192">
        <v>8.34</v>
      </c>
      <c r="J2164" s="192">
        <v>0.04</v>
      </c>
    </row>
    <row r="2165" spans="1:10" ht="25.9" customHeight="1">
      <c r="A2165" s="171" t="s">
        <v>1502</v>
      </c>
      <c r="B2165" s="172" t="s">
        <v>1535</v>
      </c>
      <c r="C2165" s="171" t="s">
        <v>13</v>
      </c>
      <c r="D2165" s="171" t="s">
        <v>1536</v>
      </c>
      <c r="E2165" s="372" t="s">
        <v>1505</v>
      </c>
      <c r="F2165" s="372"/>
      <c r="G2165" s="173" t="s">
        <v>29</v>
      </c>
      <c r="H2165" s="191">
        <v>0.11840000000000001</v>
      </c>
      <c r="I2165" s="192">
        <v>10.220000000000001</v>
      </c>
      <c r="J2165" s="192">
        <v>1.21</v>
      </c>
    </row>
    <row r="2166" spans="1:10" ht="25.9" customHeight="1">
      <c r="A2166" s="171" t="s">
        <v>1502</v>
      </c>
      <c r="B2166" s="172" t="s">
        <v>1654</v>
      </c>
      <c r="C2166" s="171" t="s">
        <v>13</v>
      </c>
      <c r="D2166" s="171" t="s">
        <v>1655</v>
      </c>
      <c r="E2166" s="372" t="s">
        <v>1505</v>
      </c>
      <c r="F2166" s="372"/>
      <c r="G2166" s="173" t="s">
        <v>29</v>
      </c>
      <c r="H2166" s="191">
        <v>0.14080000000000001</v>
      </c>
      <c r="I2166" s="192">
        <v>3.57</v>
      </c>
      <c r="J2166" s="192">
        <v>0.5</v>
      </c>
    </row>
    <row r="2167" spans="1:10" ht="25.9" customHeight="1">
      <c r="A2167" s="171" t="s">
        <v>1502</v>
      </c>
      <c r="B2167" s="172" t="s">
        <v>1510</v>
      </c>
      <c r="C2167" s="171" t="s">
        <v>13</v>
      </c>
      <c r="D2167" s="171" t="s">
        <v>1511</v>
      </c>
      <c r="E2167" s="372" t="s">
        <v>1505</v>
      </c>
      <c r="F2167" s="372"/>
      <c r="G2167" s="173" t="s">
        <v>86</v>
      </c>
      <c r="H2167" s="191">
        <v>1.2500000000000001E-2</v>
      </c>
      <c r="I2167" s="192">
        <v>18.36</v>
      </c>
      <c r="J2167" s="192">
        <v>0.22</v>
      </c>
    </row>
    <row r="2168" spans="1:10" ht="39" customHeight="1">
      <c r="A2168" s="171" t="s">
        <v>1502</v>
      </c>
      <c r="B2168" s="172" t="s">
        <v>2330</v>
      </c>
      <c r="C2168" s="171" t="s">
        <v>13</v>
      </c>
      <c r="D2168" s="171" t="s">
        <v>2331</v>
      </c>
      <c r="E2168" s="372" t="s">
        <v>1505</v>
      </c>
      <c r="F2168" s="372"/>
      <c r="G2168" s="173" t="s">
        <v>29</v>
      </c>
      <c r="H2168" s="191">
        <v>0.44159999999999999</v>
      </c>
      <c r="I2168" s="192">
        <v>16.95</v>
      </c>
      <c r="J2168" s="192">
        <v>7.48</v>
      </c>
    </row>
    <row r="2169" spans="1:10" ht="25.9" customHeight="1">
      <c r="A2169" s="171" t="s">
        <v>1502</v>
      </c>
      <c r="B2169" s="172" t="s">
        <v>1894</v>
      </c>
      <c r="C2169" s="171" t="s">
        <v>13</v>
      </c>
      <c r="D2169" s="171" t="s">
        <v>1895</v>
      </c>
      <c r="E2169" s="372" t="s">
        <v>1505</v>
      </c>
      <c r="F2169" s="372"/>
      <c r="G2169" s="173" t="s">
        <v>21</v>
      </c>
      <c r="H2169" s="191">
        <v>131.81880000000001</v>
      </c>
      <c r="I2169" s="192">
        <v>0.67</v>
      </c>
      <c r="J2169" s="192">
        <v>88.31</v>
      </c>
    </row>
    <row r="2170" spans="1:10" ht="25.5">
      <c r="A2170" s="174"/>
      <c r="B2170" s="174"/>
      <c r="C2170" s="174"/>
      <c r="D2170" s="174"/>
      <c r="E2170" s="174" t="s">
        <v>1512</v>
      </c>
      <c r="F2170" s="175">
        <v>215.96</v>
      </c>
      <c r="G2170" s="174" t="s">
        <v>1513</v>
      </c>
      <c r="H2170" s="175">
        <v>0</v>
      </c>
      <c r="I2170" s="174" t="s">
        <v>1514</v>
      </c>
      <c r="J2170" s="175">
        <v>215.96</v>
      </c>
    </row>
    <row r="2171" spans="1:10">
      <c r="A2171" s="174"/>
      <c r="B2171" s="174"/>
      <c r="C2171" s="174"/>
      <c r="D2171" s="174"/>
      <c r="E2171" s="174" t="s">
        <v>1515</v>
      </c>
      <c r="F2171" s="175">
        <v>146.76</v>
      </c>
      <c r="G2171" s="174"/>
      <c r="H2171" s="373" t="s">
        <v>1516</v>
      </c>
      <c r="I2171" s="373"/>
      <c r="J2171" s="175">
        <v>733.8</v>
      </c>
    </row>
    <row r="2172" spans="1:10" ht="49.9" customHeight="1" thickBot="1">
      <c r="A2172" s="176"/>
      <c r="B2172" s="176"/>
      <c r="C2172" s="176"/>
      <c r="D2172" s="176"/>
      <c r="E2172" s="176"/>
      <c r="F2172" s="176"/>
      <c r="G2172" s="176" t="s">
        <v>1517</v>
      </c>
      <c r="H2172" s="193">
        <v>16</v>
      </c>
      <c r="I2172" s="176" t="s">
        <v>1518</v>
      </c>
      <c r="J2172" s="194">
        <v>11740.8</v>
      </c>
    </row>
    <row r="2173" spans="1:10" ht="1.1499999999999999" customHeight="1" thickTop="1">
      <c r="A2173" s="177"/>
      <c r="B2173" s="177"/>
      <c r="C2173" s="177"/>
      <c r="D2173" s="177"/>
      <c r="E2173" s="177"/>
      <c r="F2173" s="177"/>
      <c r="G2173" s="177"/>
      <c r="H2173" s="177"/>
      <c r="I2173" s="177"/>
      <c r="J2173" s="177"/>
    </row>
    <row r="2174" spans="1:10" ht="18" customHeight="1">
      <c r="A2174" s="178" t="s">
        <v>2405</v>
      </c>
      <c r="B2174" s="179" t="s">
        <v>1480</v>
      </c>
      <c r="C2174" s="178" t="s">
        <v>1481</v>
      </c>
      <c r="D2174" s="178" t="s">
        <v>1482</v>
      </c>
      <c r="E2174" s="374" t="s">
        <v>1483</v>
      </c>
      <c r="F2174" s="374"/>
      <c r="G2174" s="180" t="s">
        <v>1484</v>
      </c>
      <c r="H2174" s="179" t="s">
        <v>1485</v>
      </c>
      <c r="I2174" s="179" t="s">
        <v>1486</v>
      </c>
      <c r="J2174" s="179" t="s">
        <v>1487</v>
      </c>
    </row>
    <row r="2175" spans="1:10" ht="39" customHeight="1">
      <c r="A2175" s="181" t="s">
        <v>1488</v>
      </c>
      <c r="B2175" s="182" t="s">
        <v>2406</v>
      </c>
      <c r="C2175" s="181" t="s">
        <v>13</v>
      </c>
      <c r="D2175" s="181" t="s">
        <v>815</v>
      </c>
      <c r="E2175" s="375" t="s">
        <v>1938</v>
      </c>
      <c r="F2175" s="375"/>
      <c r="G2175" s="183" t="s">
        <v>21</v>
      </c>
      <c r="H2175" s="195">
        <v>1</v>
      </c>
      <c r="I2175" s="196">
        <v>112.63</v>
      </c>
      <c r="J2175" s="196">
        <v>112.63</v>
      </c>
    </row>
    <row r="2176" spans="1:10" ht="25.9" customHeight="1">
      <c r="A2176" s="168" t="s">
        <v>1492</v>
      </c>
      <c r="B2176" s="169" t="s">
        <v>2107</v>
      </c>
      <c r="C2176" s="168" t="s">
        <v>13</v>
      </c>
      <c r="D2176" s="168" t="s">
        <v>2108</v>
      </c>
      <c r="E2176" s="371" t="s">
        <v>1498</v>
      </c>
      <c r="F2176" s="371"/>
      <c r="G2176" s="170" t="s">
        <v>1499</v>
      </c>
      <c r="H2176" s="189">
        <v>0.47770000000000001</v>
      </c>
      <c r="I2176" s="190">
        <v>21.66</v>
      </c>
      <c r="J2176" s="190">
        <v>10.34</v>
      </c>
    </row>
    <row r="2177" spans="1:10" ht="25.9" customHeight="1">
      <c r="A2177" s="168" t="s">
        <v>1492</v>
      </c>
      <c r="B2177" s="169" t="s">
        <v>1939</v>
      </c>
      <c r="C2177" s="168" t="s">
        <v>13</v>
      </c>
      <c r="D2177" s="168" t="s">
        <v>1940</v>
      </c>
      <c r="E2177" s="371" t="s">
        <v>1498</v>
      </c>
      <c r="F2177" s="371"/>
      <c r="G2177" s="170" t="s">
        <v>1499</v>
      </c>
      <c r="H2177" s="189">
        <v>0.47770000000000001</v>
      </c>
      <c r="I2177" s="190">
        <v>26.5</v>
      </c>
      <c r="J2177" s="190">
        <v>12.65</v>
      </c>
    </row>
    <row r="2178" spans="1:10" ht="24" customHeight="1">
      <c r="A2178" s="171" t="s">
        <v>1502</v>
      </c>
      <c r="B2178" s="172" t="s">
        <v>2155</v>
      </c>
      <c r="C2178" s="171" t="s">
        <v>13</v>
      </c>
      <c r="D2178" s="171" t="s">
        <v>2156</v>
      </c>
      <c r="E2178" s="372" t="s">
        <v>1505</v>
      </c>
      <c r="F2178" s="372"/>
      <c r="G2178" s="173" t="s">
        <v>21</v>
      </c>
      <c r="H2178" s="191">
        <v>6.6799999999999998E-2</v>
      </c>
      <c r="I2178" s="192">
        <v>66.94</v>
      </c>
      <c r="J2178" s="192">
        <v>4.47</v>
      </c>
    </row>
    <row r="2179" spans="1:10" ht="25.9" customHeight="1">
      <c r="A2179" s="171" t="s">
        <v>1502</v>
      </c>
      <c r="B2179" s="172" t="s">
        <v>2407</v>
      </c>
      <c r="C2179" s="171" t="s">
        <v>13</v>
      </c>
      <c r="D2179" s="171" t="s">
        <v>2408</v>
      </c>
      <c r="E2179" s="372" t="s">
        <v>1505</v>
      </c>
      <c r="F2179" s="372"/>
      <c r="G2179" s="173" t="s">
        <v>21</v>
      </c>
      <c r="H2179" s="191">
        <v>1</v>
      </c>
      <c r="I2179" s="192">
        <v>77.260000000000005</v>
      </c>
      <c r="J2179" s="192">
        <v>77.260000000000005</v>
      </c>
    </row>
    <row r="2180" spans="1:10" ht="25.9" customHeight="1">
      <c r="A2180" s="171" t="s">
        <v>1502</v>
      </c>
      <c r="B2180" s="172" t="s">
        <v>2145</v>
      </c>
      <c r="C2180" s="171" t="s">
        <v>13</v>
      </c>
      <c r="D2180" s="171" t="s">
        <v>2146</v>
      </c>
      <c r="E2180" s="372" t="s">
        <v>1505</v>
      </c>
      <c r="F2180" s="372"/>
      <c r="G2180" s="173" t="s">
        <v>21</v>
      </c>
      <c r="H2180" s="191">
        <v>0.104</v>
      </c>
      <c r="I2180" s="192">
        <v>75.84</v>
      </c>
      <c r="J2180" s="192">
        <v>7.88</v>
      </c>
    </row>
    <row r="2181" spans="1:10" ht="24" customHeight="1">
      <c r="A2181" s="171" t="s">
        <v>1502</v>
      </c>
      <c r="B2181" s="172" t="s">
        <v>2111</v>
      </c>
      <c r="C2181" s="171" t="s">
        <v>13</v>
      </c>
      <c r="D2181" s="171" t="s">
        <v>2112</v>
      </c>
      <c r="E2181" s="372" t="s">
        <v>1505</v>
      </c>
      <c r="F2181" s="372"/>
      <c r="G2181" s="173" t="s">
        <v>21</v>
      </c>
      <c r="H2181" s="191">
        <v>1.84E-2</v>
      </c>
      <c r="I2181" s="192">
        <v>1.89</v>
      </c>
      <c r="J2181" s="192">
        <v>0.03</v>
      </c>
    </row>
    <row r="2182" spans="1:10" ht="25.5">
      <c r="A2182" s="174"/>
      <c r="B2182" s="174"/>
      <c r="C2182" s="174"/>
      <c r="D2182" s="174"/>
      <c r="E2182" s="174" t="s">
        <v>1512</v>
      </c>
      <c r="F2182" s="175">
        <v>16.100000000000001</v>
      </c>
      <c r="G2182" s="174" t="s">
        <v>1513</v>
      </c>
      <c r="H2182" s="175">
        <v>0</v>
      </c>
      <c r="I2182" s="174" t="s">
        <v>1514</v>
      </c>
      <c r="J2182" s="175">
        <v>16.100000000000001</v>
      </c>
    </row>
    <row r="2183" spans="1:10">
      <c r="A2183" s="174"/>
      <c r="B2183" s="174"/>
      <c r="C2183" s="174"/>
      <c r="D2183" s="174"/>
      <c r="E2183" s="174" t="s">
        <v>1515</v>
      </c>
      <c r="F2183" s="175">
        <v>28.15</v>
      </c>
      <c r="G2183" s="174"/>
      <c r="H2183" s="373" t="s">
        <v>1516</v>
      </c>
      <c r="I2183" s="373"/>
      <c r="J2183" s="175">
        <v>140.78</v>
      </c>
    </row>
    <row r="2184" spans="1:10" ht="49.9" customHeight="1" thickBot="1">
      <c r="A2184" s="176"/>
      <c r="B2184" s="176"/>
      <c r="C2184" s="176"/>
      <c r="D2184" s="176"/>
      <c r="E2184" s="176"/>
      <c r="F2184" s="176"/>
      <c r="G2184" s="176" t="s">
        <v>1517</v>
      </c>
      <c r="H2184" s="193">
        <v>19</v>
      </c>
      <c r="I2184" s="176" t="s">
        <v>1518</v>
      </c>
      <c r="J2184" s="194">
        <v>2674.82</v>
      </c>
    </row>
    <row r="2185" spans="1:10" ht="1.1499999999999999" customHeight="1" thickTop="1">
      <c r="A2185" s="177"/>
      <c r="B2185" s="177"/>
      <c r="C2185" s="177"/>
      <c r="D2185" s="177"/>
      <c r="E2185" s="177"/>
      <c r="F2185" s="177"/>
      <c r="G2185" s="177"/>
      <c r="H2185" s="177"/>
      <c r="I2185" s="177"/>
      <c r="J2185" s="177"/>
    </row>
    <row r="2186" spans="1:10" ht="18" customHeight="1">
      <c r="A2186" s="178" t="s">
        <v>2409</v>
      </c>
      <c r="B2186" s="179" t="s">
        <v>1480</v>
      </c>
      <c r="C2186" s="178" t="s">
        <v>1481</v>
      </c>
      <c r="D2186" s="178" t="s">
        <v>1482</v>
      </c>
      <c r="E2186" s="374" t="s">
        <v>1483</v>
      </c>
      <c r="F2186" s="374"/>
      <c r="G2186" s="180" t="s">
        <v>1484</v>
      </c>
      <c r="H2186" s="179" t="s">
        <v>1485</v>
      </c>
      <c r="I2186" s="179" t="s">
        <v>1486</v>
      </c>
      <c r="J2186" s="179" t="s">
        <v>1487</v>
      </c>
    </row>
    <row r="2187" spans="1:10" ht="39" customHeight="1">
      <c r="A2187" s="181" t="s">
        <v>1488</v>
      </c>
      <c r="B2187" s="182" t="s">
        <v>2410</v>
      </c>
      <c r="C2187" s="181" t="s">
        <v>13</v>
      </c>
      <c r="D2187" s="181" t="s">
        <v>818</v>
      </c>
      <c r="E2187" s="375" t="s">
        <v>1938</v>
      </c>
      <c r="F2187" s="375"/>
      <c r="G2187" s="183" t="s">
        <v>21</v>
      </c>
      <c r="H2187" s="195">
        <v>1</v>
      </c>
      <c r="I2187" s="196">
        <v>92.38</v>
      </c>
      <c r="J2187" s="196">
        <v>92.38</v>
      </c>
    </row>
    <row r="2188" spans="1:10" ht="25.9" customHeight="1">
      <c r="A2188" s="168" t="s">
        <v>1492</v>
      </c>
      <c r="B2188" s="169" t="s">
        <v>2107</v>
      </c>
      <c r="C2188" s="168" t="s">
        <v>13</v>
      </c>
      <c r="D2188" s="168" t="s">
        <v>2108</v>
      </c>
      <c r="E2188" s="371" t="s">
        <v>1498</v>
      </c>
      <c r="F2188" s="371"/>
      <c r="G2188" s="170" t="s">
        <v>1499</v>
      </c>
      <c r="H2188" s="189">
        <v>0.31969999999999998</v>
      </c>
      <c r="I2188" s="190">
        <v>21.66</v>
      </c>
      <c r="J2188" s="190">
        <v>6.92</v>
      </c>
    </row>
    <row r="2189" spans="1:10" ht="25.9" customHeight="1">
      <c r="A2189" s="168" t="s">
        <v>1492</v>
      </c>
      <c r="B2189" s="169" t="s">
        <v>1939</v>
      </c>
      <c r="C2189" s="168" t="s">
        <v>13</v>
      </c>
      <c r="D2189" s="168" t="s">
        <v>1940</v>
      </c>
      <c r="E2189" s="371" t="s">
        <v>1498</v>
      </c>
      <c r="F2189" s="371"/>
      <c r="G2189" s="170" t="s">
        <v>1499</v>
      </c>
      <c r="H2189" s="189">
        <v>0.31969999999999998</v>
      </c>
      <c r="I2189" s="190">
        <v>26.5</v>
      </c>
      <c r="J2189" s="190">
        <v>8.4700000000000006</v>
      </c>
    </row>
    <row r="2190" spans="1:10" ht="25.9" customHeight="1">
      <c r="A2190" s="171" t="s">
        <v>1502</v>
      </c>
      <c r="B2190" s="172" t="s">
        <v>2400</v>
      </c>
      <c r="C2190" s="171" t="s">
        <v>13</v>
      </c>
      <c r="D2190" s="171" t="s">
        <v>2401</v>
      </c>
      <c r="E2190" s="372" t="s">
        <v>1505</v>
      </c>
      <c r="F2190" s="372"/>
      <c r="G2190" s="173" t="s">
        <v>21</v>
      </c>
      <c r="H2190" s="191">
        <v>1</v>
      </c>
      <c r="I2190" s="192">
        <v>4.24</v>
      </c>
      <c r="J2190" s="192">
        <v>4.24</v>
      </c>
    </row>
    <row r="2191" spans="1:10" ht="25.9" customHeight="1">
      <c r="A2191" s="171" t="s">
        <v>1502</v>
      </c>
      <c r="B2191" s="172" t="s">
        <v>2300</v>
      </c>
      <c r="C2191" s="171" t="s">
        <v>13</v>
      </c>
      <c r="D2191" s="171" t="s">
        <v>2301</v>
      </c>
      <c r="E2191" s="372" t="s">
        <v>1505</v>
      </c>
      <c r="F2191" s="372"/>
      <c r="G2191" s="173" t="s">
        <v>21</v>
      </c>
      <c r="H2191" s="191">
        <v>2</v>
      </c>
      <c r="I2191" s="192">
        <v>5.51</v>
      </c>
      <c r="J2191" s="192">
        <v>11.02</v>
      </c>
    </row>
    <row r="2192" spans="1:10" ht="39" customHeight="1">
      <c r="A2192" s="171" t="s">
        <v>1502</v>
      </c>
      <c r="B2192" s="172" t="s">
        <v>2302</v>
      </c>
      <c r="C2192" s="171" t="s">
        <v>13</v>
      </c>
      <c r="D2192" s="171" t="s">
        <v>2303</v>
      </c>
      <c r="E2192" s="372" t="s">
        <v>1505</v>
      </c>
      <c r="F2192" s="372"/>
      <c r="G2192" s="173" t="s">
        <v>21</v>
      </c>
      <c r="H2192" s="191">
        <v>0.1525</v>
      </c>
      <c r="I2192" s="192">
        <v>27.62</v>
      </c>
      <c r="J2192" s="192">
        <v>4.21</v>
      </c>
    </row>
    <row r="2193" spans="1:10" ht="25.9" customHeight="1">
      <c r="A2193" s="171" t="s">
        <v>1502</v>
      </c>
      <c r="B2193" s="172" t="s">
        <v>2411</v>
      </c>
      <c r="C2193" s="171" t="s">
        <v>13</v>
      </c>
      <c r="D2193" s="171" t="s">
        <v>2412</v>
      </c>
      <c r="E2193" s="372" t="s">
        <v>1505</v>
      </c>
      <c r="F2193" s="372"/>
      <c r="G2193" s="173" t="s">
        <v>21</v>
      </c>
      <c r="H2193" s="191">
        <v>1</v>
      </c>
      <c r="I2193" s="192">
        <v>57.52</v>
      </c>
      <c r="J2193" s="192">
        <v>57.52</v>
      </c>
    </row>
    <row r="2194" spans="1:10" ht="25.5">
      <c r="A2194" s="174"/>
      <c r="B2194" s="174"/>
      <c r="C2194" s="174"/>
      <c r="D2194" s="174"/>
      <c r="E2194" s="174" t="s">
        <v>1512</v>
      </c>
      <c r="F2194" s="175">
        <v>10.77</v>
      </c>
      <c r="G2194" s="174" t="s">
        <v>1513</v>
      </c>
      <c r="H2194" s="175">
        <v>0</v>
      </c>
      <c r="I2194" s="174" t="s">
        <v>1514</v>
      </c>
      <c r="J2194" s="175">
        <v>10.77</v>
      </c>
    </row>
    <row r="2195" spans="1:10">
      <c r="A2195" s="174"/>
      <c r="B2195" s="174"/>
      <c r="C2195" s="174"/>
      <c r="D2195" s="174"/>
      <c r="E2195" s="174" t="s">
        <v>1515</v>
      </c>
      <c r="F2195" s="175">
        <v>23.09</v>
      </c>
      <c r="G2195" s="174"/>
      <c r="H2195" s="373" t="s">
        <v>1516</v>
      </c>
      <c r="I2195" s="373"/>
      <c r="J2195" s="175">
        <v>115.47</v>
      </c>
    </row>
    <row r="2196" spans="1:10" ht="49.9" customHeight="1" thickBot="1">
      <c r="A2196" s="176"/>
      <c r="B2196" s="176"/>
      <c r="C2196" s="176"/>
      <c r="D2196" s="176"/>
      <c r="E2196" s="176"/>
      <c r="F2196" s="176"/>
      <c r="G2196" s="176" t="s">
        <v>1517</v>
      </c>
      <c r="H2196" s="193">
        <v>12</v>
      </c>
      <c r="I2196" s="176" t="s">
        <v>1518</v>
      </c>
      <c r="J2196" s="194">
        <v>1385.64</v>
      </c>
    </row>
    <row r="2197" spans="1:10" ht="1.1499999999999999" customHeight="1" thickTop="1">
      <c r="A2197" s="177"/>
      <c r="B2197" s="177"/>
      <c r="C2197" s="177"/>
      <c r="D2197" s="177"/>
      <c r="E2197" s="177"/>
      <c r="F2197" s="177"/>
      <c r="G2197" s="177"/>
      <c r="H2197" s="177"/>
      <c r="I2197" s="177"/>
      <c r="J2197" s="177"/>
    </row>
    <row r="2198" spans="1:10" ht="18" customHeight="1">
      <c r="A2198" s="178" t="s">
        <v>2413</v>
      </c>
      <c r="B2198" s="179" t="s">
        <v>1480</v>
      </c>
      <c r="C2198" s="178" t="s">
        <v>1481</v>
      </c>
      <c r="D2198" s="178" t="s">
        <v>1482</v>
      </c>
      <c r="E2198" s="374" t="s">
        <v>1483</v>
      </c>
      <c r="F2198" s="374"/>
      <c r="G2198" s="180" t="s">
        <v>1484</v>
      </c>
      <c r="H2198" s="179" t="s">
        <v>1485</v>
      </c>
      <c r="I2198" s="179" t="s">
        <v>1486</v>
      </c>
      <c r="J2198" s="179" t="s">
        <v>1487</v>
      </c>
    </row>
    <row r="2199" spans="1:10" ht="52.15" customHeight="1">
      <c r="A2199" s="181" t="s">
        <v>1488</v>
      </c>
      <c r="B2199" s="182" t="s">
        <v>2414</v>
      </c>
      <c r="C2199" s="181" t="s">
        <v>13</v>
      </c>
      <c r="D2199" s="181" t="s">
        <v>824</v>
      </c>
      <c r="E2199" s="375" t="s">
        <v>1938</v>
      </c>
      <c r="F2199" s="375"/>
      <c r="G2199" s="183" t="s">
        <v>21</v>
      </c>
      <c r="H2199" s="195">
        <v>1</v>
      </c>
      <c r="I2199" s="196">
        <v>27.11</v>
      </c>
      <c r="J2199" s="196">
        <v>27.11</v>
      </c>
    </row>
    <row r="2200" spans="1:10" ht="25.9" customHeight="1">
      <c r="A2200" s="168" t="s">
        <v>1492</v>
      </c>
      <c r="B2200" s="169" t="s">
        <v>2107</v>
      </c>
      <c r="C2200" s="168" t="s">
        <v>13</v>
      </c>
      <c r="D2200" s="168" t="s">
        <v>2108</v>
      </c>
      <c r="E2200" s="371" t="s">
        <v>1498</v>
      </c>
      <c r="F2200" s="371"/>
      <c r="G2200" s="170" t="s">
        <v>1499</v>
      </c>
      <c r="H2200" s="189">
        <v>0.18390000000000001</v>
      </c>
      <c r="I2200" s="190">
        <v>21.66</v>
      </c>
      <c r="J2200" s="190">
        <v>3.98</v>
      </c>
    </row>
    <row r="2201" spans="1:10" ht="25.9" customHeight="1">
      <c r="A2201" s="168" t="s">
        <v>1492</v>
      </c>
      <c r="B2201" s="169" t="s">
        <v>1939</v>
      </c>
      <c r="C2201" s="168" t="s">
        <v>13</v>
      </c>
      <c r="D2201" s="168" t="s">
        <v>1940</v>
      </c>
      <c r="E2201" s="371" t="s">
        <v>1498</v>
      </c>
      <c r="F2201" s="371"/>
      <c r="G2201" s="170" t="s">
        <v>1499</v>
      </c>
      <c r="H2201" s="189">
        <v>0.18390000000000001</v>
      </c>
      <c r="I2201" s="190">
        <v>26.5</v>
      </c>
      <c r="J2201" s="190">
        <v>4.87</v>
      </c>
    </row>
    <row r="2202" spans="1:10" ht="25.9" customHeight="1">
      <c r="A2202" s="171" t="s">
        <v>1502</v>
      </c>
      <c r="B2202" s="172" t="s">
        <v>2358</v>
      </c>
      <c r="C2202" s="171" t="s">
        <v>13</v>
      </c>
      <c r="D2202" s="171" t="s">
        <v>2359</v>
      </c>
      <c r="E2202" s="372" t="s">
        <v>1505</v>
      </c>
      <c r="F2202" s="372"/>
      <c r="G2202" s="173" t="s">
        <v>21</v>
      </c>
      <c r="H2202" s="191">
        <v>3</v>
      </c>
      <c r="I2202" s="192">
        <v>2.65</v>
      </c>
      <c r="J2202" s="192">
        <v>7.95</v>
      </c>
    </row>
    <row r="2203" spans="1:10" ht="25.9" customHeight="1">
      <c r="A2203" s="171" t="s">
        <v>1502</v>
      </c>
      <c r="B2203" s="172" t="s">
        <v>2415</v>
      </c>
      <c r="C2203" s="171" t="s">
        <v>13</v>
      </c>
      <c r="D2203" s="171" t="s">
        <v>2416</v>
      </c>
      <c r="E2203" s="372" t="s">
        <v>1505</v>
      </c>
      <c r="F2203" s="372"/>
      <c r="G2203" s="173" t="s">
        <v>21</v>
      </c>
      <c r="H2203" s="191">
        <v>1</v>
      </c>
      <c r="I2203" s="192">
        <v>8.24</v>
      </c>
      <c r="J2203" s="192">
        <v>8.24</v>
      </c>
    </row>
    <row r="2204" spans="1:10" ht="39" customHeight="1">
      <c r="A2204" s="171" t="s">
        <v>1502</v>
      </c>
      <c r="B2204" s="172" t="s">
        <v>2302</v>
      </c>
      <c r="C2204" s="171" t="s">
        <v>13</v>
      </c>
      <c r="D2204" s="171" t="s">
        <v>2303</v>
      </c>
      <c r="E2204" s="372" t="s">
        <v>1505</v>
      </c>
      <c r="F2204" s="372"/>
      <c r="G2204" s="173" t="s">
        <v>21</v>
      </c>
      <c r="H2204" s="191">
        <v>7.4999999999999997E-2</v>
      </c>
      <c r="I2204" s="192">
        <v>27.62</v>
      </c>
      <c r="J2204" s="192">
        <v>2.0699999999999998</v>
      </c>
    </row>
    <row r="2205" spans="1:10" ht="25.5">
      <c r="A2205" s="174"/>
      <c r="B2205" s="174"/>
      <c r="C2205" s="174"/>
      <c r="D2205" s="174"/>
      <c r="E2205" s="174" t="s">
        <v>1512</v>
      </c>
      <c r="F2205" s="175">
        <v>6.19</v>
      </c>
      <c r="G2205" s="174" t="s">
        <v>1513</v>
      </c>
      <c r="H2205" s="175">
        <v>0</v>
      </c>
      <c r="I2205" s="174" t="s">
        <v>1514</v>
      </c>
      <c r="J2205" s="175">
        <v>6.19</v>
      </c>
    </row>
    <row r="2206" spans="1:10">
      <c r="A2206" s="174"/>
      <c r="B2206" s="174"/>
      <c r="C2206" s="174"/>
      <c r="D2206" s="174"/>
      <c r="E2206" s="174" t="s">
        <v>1515</v>
      </c>
      <c r="F2206" s="175">
        <v>6.77</v>
      </c>
      <c r="G2206" s="174"/>
      <c r="H2206" s="373" t="s">
        <v>1516</v>
      </c>
      <c r="I2206" s="373"/>
      <c r="J2206" s="175">
        <v>33.880000000000003</v>
      </c>
    </row>
    <row r="2207" spans="1:10" ht="49.9" customHeight="1" thickBot="1">
      <c r="A2207" s="176"/>
      <c r="B2207" s="176"/>
      <c r="C2207" s="176"/>
      <c r="D2207" s="176"/>
      <c r="E2207" s="176"/>
      <c r="F2207" s="176"/>
      <c r="G2207" s="176" t="s">
        <v>1517</v>
      </c>
      <c r="H2207" s="193">
        <v>13</v>
      </c>
      <c r="I2207" s="176" t="s">
        <v>1518</v>
      </c>
      <c r="J2207" s="194">
        <v>440.44</v>
      </c>
    </row>
    <row r="2208" spans="1:10" ht="1.1499999999999999" customHeight="1" thickTop="1">
      <c r="A2208" s="177"/>
      <c r="B2208" s="177"/>
      <c r="C2208" s="177"/>
      <c r="D2208" s="177"/>
      <c r="E2208" s="177"/>
      <c r="F2208" s="177"/>
      <c r="G2208" s="177"/>
      <c r="H2208" s="177"/>
      <c r="I2208" s="177"/>
      <c r="J2208" s="177"/>
    </row>
    <row r="2209" spans="1:10" ht="18" customHeight="1">
      <c r="A2209" s="178" t="s">
        <v>2417</v>
      </c>
      <c r="B2209" s="179" t="s">
        <v>1480</v>
      </c>
      <c r="C2209" s="178" t="s">
        <v>1481</v>
      </c>
      <c r="D2209" s="178" t="s">
        <v>1482</v>
      </c>
      <c r="E2209" s="374" t="s">
        <v>1483</v>
      </c>
      <c r="F2209" s="374"/>
      <c r="G2209" s="180" t="s">
        <v>1484</v>
      </c>
      <c r="H2209" s="179" t="s">
        <v>1485</v>
      </c>
      <c r="I2209" s="179" t="s">
        <v>1486</v>
      </c>
      <c r="J2209" s="179" t="s">
        <v>1487</v>
      </c>
    </row>
    <row r="2210" spans="1:10" ht="39" customHeight="1">
      <c r="A2210" s="181" t="s">
        <v>1488</v>
      </c>
      <c r="B2210" s="182" t="s">
        <v>2418</v>
      </c>
      <c r="C2210" s="181" t="s">
        <v>13</v>
      </c>
      <c r="D2210" s="181" t="s">
        <v>827</v>
      </c>
      <c r="E2210" s="375" t="s">
        <v>1938</v>
      </c>
      <c r="F2210" s="375"/>
      <c r="G2210" s="183" t="s">
        <v>21</v>
      </c>
      <c r="H2210" s="195">
        <v>1</v>
      </c>
      <c r="I2210" s="196">
        <v>58.4</v>
      </c>
      <c r="J2210" s="196">
        <v>58.4</v>
      </c>
    </row>
    <row r="2211" spans="1:10" ht="25.9" customHeight="1">
      <c r="A2211" s="168" t="s">
        <v>1492</v>
      </c>
      <c r="B2211" s="169" t="s">
        <v>2107</v>
      </c>
      <c r="C2211" s="168" t="s">
        <v>13</v>
      </c>
      <c r="D2211" s="168" t="s">
        <v>2108</v>
      </c>
      <c r="E2211" s="371" t="s">
        <v>1498</v>
      </c>
      <c r="F2211" s="371"/>
      <c r="G2211" s="170" t="s">
        <v>1499</v>
      </c>
      <c r="H2211" s="189">
        <v>0.2316</v>
      </c>
      <c r="I2211" s="190">
        <v>21.66</v>
      </c>
      <c r="J2211" s="190">
        <v>5.01</v>
      </c>
    </row>
    <row r="2212" spans="1:10" ht="25.9" customHeight="1">
      <c r="A2212" s="168" t="s">
        <v>1492</v>
      </c>
      <c r="B2212" s="169" t="s">
        <v>1939</v>
      </c>
      <c r="C2212" s="168" t="s">
        <v>13</v>
      </c>
      <c r="D2212" s="168" t="s">
        <v>1940</v>
      </c>
      <c r="E2212" s="371" t="s">
        <v>1498</v>
      </c>
      <c r="F2212" s="371"/>
      <c r="G2212" s="170" t="s">
        <v>1499</v>
      </c>
      <c r="H2212" s="189">
        <v>0.2316</v>
      </c>
      <c r="I2212" s="190">
        <v>26.5</v>
      </c>
      <c r="J2212" s="190">
        <v>6.13</v>
      </c>
    </row>
    <row r="2213" spans="1:10" ht="25.9" customHeight="1">
      <c r="A2213" s="171" t="s">
        <v>1502</v>
      </c>
      <c r="B2213" s="172" t="s">
        <v>2400</v>
      </c>
      <c r="C2213" s="171" t="s">
        <v>13</v>
      </c>
      <c r="D2213" s="171" t="s">
        <v>2401</v>
      </c>
      <c r="E2213" s="372" t="s">
        <v>1505</v>
      </c>
      <c r="F2213" s="372"/>
      <c r="G2213" s="173" t="s">
        <v>21</v>
      </c>
      <c r="H2213" s="191">
        <v>3</v>
      </c>
      <c r="I2213" s="192">
        <v>4.24</v>
      </c>
      <c r="J2213" s="192">
        <v>12.72</v>
      </c>
    </row>
    <row r="2214" spans="1:10" ht="39" customHeight="1">
      <c r="A2214" s="171" t="s">
        <v>1502</v>
      </c>
      <c r="B2214" s="172" t="s">
        <v>2302</v>
      </c>
      <c r="C2214" s="171" t="s">
        <v>13</v>
      </c>
      <c r="D2214" s="171" t="s">
        <v>2303</v>
      </c>
      <c r="E2214" s="372" t="s">
        <v>1505</v>
      </c>
      <c r="F2214" s="372"/>
      <c r="G2214" s="173" t="s">
        <v>21</v>
      </c>
      <c r="H2214" s="191">
        <v>0.1125</v>
      </c>
      <c r="I2214" s="192">
        <v>27.62</v>
      </c>
      <c r="J2214" s="192">
        <v>3.1</v>
      </c>
    </row>
    <row r="2215" spans="1:10" ht="24" customHeight="1">
      <c r="A2215" s="171" t="s">
        <v>1502</v>
      </c>
      <c r="B2215" s="172" t="s">
        <v>2419</v>
      </c>
      <c r="C2215" s="171" t="s">
        <v>13</v>
      </c>
      <c r="D2215" s="171" t="s">
        <v>2420</v>
      </c>
      <c r="E2215" s="372" t="s">
        <v>1505</v>
      </c>
      <c r="F2215" s="372"/>
      <c r="G2215" s="173" t="s">
        <v>21</v>
      </c>
      <c r="H2215" s="191">
        <v>1</v>
      </c>
      <c r="I2215" s="192">
        <v>31.44</v>
      </c>
      <c r="J2215" s="192">
        <v>31.44</v>
      </c>
    </row>
    <row r="2216" spans="1:10" ht="25.5">
      <c r="A2216" s="174"/>
      <c r="B2216" s="174"/>
      <c r="C2216" s="174"/>
      <c r="D2216" s="174"/>
      <c r="E2216" s="174" t="s">
        <v>1512</v>
      </c>
      <c r="F2216" s="175">
        <v>7.8</v>
      </c>
      <c r="G2216" s="174" t="s">
        <v>1513</v>
      </c>
      <c r="H2216" s="175">
        <v>0</v>
      </c>
      <c r="I2216" s="174" t="s">
        <v>1514</v>
      </c>
      <c r="J2216" s="175">
        <v>7.8</v>
      </c>
    </row>
    <row r="2217" spans="1:10">
      <c r="A2217" s="174"/>
      <c r="B2217" s="174"/>
      <c r="C2217" s="174"/>
      <c r="D2217" s="174"/>
      <c r="E2217" s="174" t="s">
        <v>1515</v>
      </c>
      <c r="F2217" s="175">
        <v>14.6</v>
      </c>
      <c r="G2217" s="174"/>
      <c r="H2217" s="373" t="s">
        <v>1516</v>
      </c>
      <c r="I2217" s="373"/>
      <c r="J2217" s="175">
        <v>73</v>
      </c>
    </row>
    <row r="2218" spans="1:10" ht="49.9" customHeight="1" thickBot="1">
      <c r="A2218" s="176"/>
      <c r="B2218" s="176"/>
      <c r="C2218" s="176"/>
      <c r="D2218" s="176"/>
      <c r="E2218" s="176"/>
      <c r="F2218" s="176"/>
      <c r="G2218" s="176" t="s">
        <v>1517</v>
      </c>
      <c r="H2218" s="193">
        <v>1</v>
      </c>
      <c r="I2218" s="176" t="s">
        <v>1518</v>
      </c>
      <c r="J2218" s="194">
        <v>73</v>
      </c>
    </row>
    <row r="2219" spans="1:10" ht="1.1499999999999999" customHeight="1" thickTop="1">
      <c r="A2219" s="177"/>
      <c r="B2219" s="177"/>
      <c r="C2219" s="177"/>
      <c r="D2219" s="177"/>
      <c r="E2219" s="177"/>
      <c r="F2219" s="177"/>
      <c r="G2219" s="177"/>
      <c r="H2219" s="177"/>
      <c r="I2219" s="177"/>
      <c r="J2219" s="177"/>
    </row>
    <row r="2220" spans="1:10" ht="18" customHeight="1">
      <c r="A2220" s="178" t="s">
        <v>2421</v>
      </c>
      <c r="B2220" s="179" t="s">
        <v>1480</v>
      </c>
      <c r="C2220" s="178" t="s">
        <v>1481</v>
      </c>
      <c r="D2220" s="178" t="s">
        <v>1482</v>
      </c>
      <c r="E2220" s="374" t="s">
        <v>1483</v>
      </c>
      <c r="F2220" s="374"/>
      <c r="G2220" s="180" t="s">
        <v>1484</v>
      </c>
      <c r="H2220" s="179" t="s">
        <v>1485</v>
      </c>
      <c r="I2220" s="179" t="s">
        <v>1486</v>
      </c>
      <c r="J2220" s="179" t="s">
        <v>1487</v>
      </c>
    </row>
    <row r="2221" spans="1:10" ht="25.9" customHeight="1">
      <c r="A2221" s="181" t="s">
        <v>1488</v>
      </c>
      <c r="B2221" s="182" t="s">
        <v>2422</v>
      </c>
      <c r="C2221" s="181" t="s">
        <v>13</v>
      </c>
      <c r="D2221" s="181" t="s">
        <v>830</v>
      </c>
      <c r="E2221" s="375" t="s">
        <v>1938</v>
      </c>
      <c r="F2221" s="375"/>
      <c r="G2221" s="183" t="s">
        <v>21</v>
      </c>
      <c r="H2221" s="195">
        <v>1</v>
      </c>
      <c r="I2221" s="196">
        <v>19.91</v>
      </c>
      <c r="J2221" s="196">
        <v>19.91</v>
      </c>
    </row>
    <row r="2222" spans="1:10" ht="25.9" customHeight="1">
      <c r="A2222" s="168" t="s">
        <v>1492</v>
      </c>
      <c r="B2222" s="169" t="s">
        <v>2107</v>
      </c>
      <c r="C2222" s="168" t="s">
        <v>13</v>
      </c>
      <c r="D2222" s="168" t="s">
        <v>2108</v>
      </c>
      <c r="E2222" s="371" t="s">
        <v>1498</v>
      </c>
      <c r="F2222" s="371"/>
      <c r="G2222" s="170" t="s">
        <v>1499</v>
      </c>
      <c r="H2222" s="189">
        <v>0.14000000000000001</v>
      </c>
      <c r="I2222" s="190">
        <v>21.66</v>
      </c>
      <c r="J2222" s="190">
        <v>3.03</v>
      </c>
    </row>
    <row r="2223" spans="1:10" ht="25.9" customHeight="1">
      <c r="A2223" s="168" t="s">
        <v>1492</v>
      </c>
      <c r="B2223" s="169" t="s">
        <v>1939</v>
      </c>
      <c r="C2223" s="168" t="s">
        <v>13</v>
      </c>
      <c r="D2223" s="168" t="s">
        <v>1940</v>
      </c>
      <c r="E2223" s="371" t="s">
        <v>1498</v>
      </c>
      <c r="F2223" s="371"/>
      <c r="G2223" s="170" t="s">
        <v>1499</v>
      </c>
      <c r="H2223" s="189">
        <v>0.14000000000000001</v>
      </c>
      <c r="I2223" s="190">
        <v>26.5</v>
      </c>
      <c r="J2223" s="190">
        <v>3.71</v>
      </c>
    </row>
    <row r="2224" spans="1:10" ht="24" customHeight="1">
      <c r="A2224" s="171" t="s">
        <v>1502</v>
      </c>
      <c r="B2224" s="172" t="s">
        <v>2155</v>
      </c>
      <c r="C2224" s="171" t="s">
        <v>13</v>
      </c>
      <c r="D2224" s="171" t="s">
        <v>2156</v>
      </c>
      <c r="E2224" s="372" t="s">
        <v>1505</v>
      </c>
      <c r="F2224" s="372"/>
      <c r="G2224" s="173" t="s">
        <v>21</v>
      </c>
      <c r="H2224" s="191">
        <v>1.7600000000000001E-2</v>
      </c>
      <c r="I2224" s="192">
        <v>66.94</v>
      </c>
      <c r="J2224" s="192">
        <v>1.17</v>
      </c>
    </row>
    <row r="2225" spans="1:10" ht="25.9" customHeight="1">
      <c r="A2225" s="171" t="s">
        <v>1502</v>
      </c>
      <c r="B2225" s="172" t="s">
        <v>2423</v>
      </c>
      <c r="C2225" s="171" t="s">
        <v>13</v>
      </c>
      <c r="D2225" s="171" t="s">
        <v>2424</v>
      </c>
      <c r="E2225" s="372" t="s">
        <v>1505</v>
      </c>
      <c r="F2225" s="372"/>
      <c r="G2225" s="173" t="s">
        <v>21</v>
      </c>
      <c r="H2225" s="191">
        <v>1</v>
      </c>
      <c r="I2225" s="192">
        <v>10.37</v>
      </c>
      <c r="J2225" s="192">
        <v>10.37</v>
      </c>
    </row>
    <row r="2226" spans="1:10" ht="25.9" customHeight="1">
      <c r="A2226" s="171" t="s">
        <v>1502</v>
      </c>
      <c r="B2226" s="172" t="s">
        <v>2145</v>
      </c>
      <c r="C2226" s="171" t="s">
        <v>13</v>
      </c>
      <c r="D2226" s="171" t="s">
        <v>2146</v>
      </c>
      <c r="E2226" s="372" t="s">
        <v>1505</v>
      </c>
      <c r="F2226" s="372"/>
      <c r="G2226" s="173" t="s">
        <v>21</v>
      </c>
      <c r="H2226" s="191">
        <v>2.1000000000000001E-2</v>
      </c>
      <c r="I2226" s="192">
        <v>75.84</v>
      </c>
      <c r="J2226" s="192">
        <v>1.59</v>
      </c>
    </row>
    <row r="2227" spans="1:10" ht="24" customHeight="1">
      <c r="A2227" s="171" t="s">
        <v>1502</v>
      </c>
      <c r="B2227" s="172" t="s">
        <v>2111</v>
      </c>
      <c r="C2227" s="171" t="s">
        <v>13</v>
      </c>
      <c r="D2227" s="171" t="s">
        <v>2112</v>
      </c>
      <c r="E2227" s="372" t="s">
        <v>1505</v>
      </c>
      <c r="F2227" s="372"/>
      <c r="G2227" s="173" t="s">
        <v>21</v>
      </c>
      <c r="H2227" s="191">
        <v>2.3599999999999999E-2</v>
      </c>
      <c r="I2227" s="192">
        <v>1.89</v>
      </c>
      <c r="J2227" s="192">
        <v>0.04</v>
      </c>
    </row>
    <row r="2228" spans="1:10" ht="25.5">
      <c r="A2228" s="174"/>
      <c r="B2228" s="174"/>
      <c r="C2228" s="174"/>
      <c r="D2228" s="174"/>
      <c r="E2228" s="174" t="s">
        <v>1512</v>
      </c>
      <c r="F2228" s="175">
        <v>4.71</v>
      </c>
      <c r="G2228" s="174" t="s">
        <v>1513</v>
      </c>
      <c r="H2228" s="175">
        <v>0</v>
      </c>
      <c r="I2228" s="174" t="s">
        <v>1514</v>
      </c>
      <c r="J2228" s="175">
        <v>4.71</v>
      </c>
    </row>
    <row r="2229" spans="1:10">
      <c r="A2229" s="174"/>
      <c r="B2229" s="174"/>
      <c r="C2229" s="174"/>
      <c r="D2229" s="174"/>
      <c r="E2229" s="174" t="s">
        <v>1515</v>
      </c>
      <c r="F2229" s="175">
        <v>4.97</v>
      </c>
      <c r="G2229" s="174"/>
      <c r="H2229" s="373" t="s">
        <v>1516</v>
      </c>
      <c r="I2229" s="373"/>
      <c r="J2229" s="175">
        <v>24.88</v>
      </c>
    </row>
    <row r="2230" spans="1:10" ht="49.9" customHeight="1" thickBot="1">
      <c r="A2230" s="176"/>
      <c r="B2230" s="176"/>
      <c r="C2230" s="176"/>
      <c r="D2230" s="176"/>
      <c r="E2230" s="176"/>
      <c r="F2230" s="176"/>
      <c r="G2230" s="176" t="s">
        <v>1517</v>
      </c>
      <c r="H2230" s="193">
        <v>12</v>
      </c>
      <c r="I2230" s="176" t="s">
        <v>1518</v>
      </c>
      <c r="J2230" s="194">
        <v>298.56</v>
      </c>
    </row>
    <row r="2231" spans="1:10" ht="1.1499999999999999" customHeight="1" thickTop="1">
      <c r="A2231" s="177"/>
      <c r="B2231" s="177"/>
      <c r="C2231" s="177"/>
      <c r="D2231" s="177"/>
      <c r="E2231" s="177"/>
      <c r="F2231" s="177"/>
      <c r="G2231" s="177"/>
      <c r="H2231" s="177"/>
      <c r="I2231" s="177"/>
      <c r="J2231" s="177"/>
    </row>
    <row r="2232" spans="1:10" ht="18" customHeight="1">
      <c r="A2232" s="178" t="s">
        <v>2425</v>
      </c>
      <c r="B2232" s="179" t="s">
        <v>1480</v>
      </c>
      <c r="C2232" s="178" t="s">
        <v>1481</v>
      </c>
      <c r="D2232" s="178" t="s">
        <v>1482</v>
      </c>
      <c r="E2232" s="374" t="s">
        <v>1483</v>
      </c>
      <c r="F2232" s="374"/>
      <c r="G2232" s="180" t="s">
        <v>1484</v>
      </c>
      <c r="H2232" s="179" t="s">
        <v>1485</v>
      </c>
      <c r="I2232" s="179" t="s">
        <v>1486</v>
      </c>
      <c r="J2232" s="179" t="s">
        <v>1487</v>
      </c>
    </row>
    <row r="2233" spans="1:10" ht="39" customHeight="1">
      <c r="A2233" s="181" t="s">
        <v>1488</v>
      </c>
      <c r="B2233" s="182" t="s">
        <v>2426</v>
      </c>
      <c r="C2233" s="181" t="s">
        <v>13</v>
      </c>
      <c r="D2233" s="181" t="s">
        <v>833</v>
      </c>
      <c r="E2233" s="375" t="s">
        <v>1938</v>
      </c>
      <c r="F2233" s="375"/>
      <c r="G2233" s="183" t="s">
        <v>21</v>
      </c>
      <c r="H2233" s="195">
        <v>1</v>
      </c>
      <c r="I2233" s="196">
        <v>19.5</v>
      </c>
      <c r="J2233" s="196">
        <v>19.5</v>
      </c>
    </row>
    <row r="2234" spans="1:10" ht="25.9" customHeight="1">
      <c r="A2234" s="168" t="s">
        <v>1492</v>
      </c>
      <c r="B2234" s="169" t="s">
        <v>2107</v>
      </c>
      <c r="C2234" s="168" t="s">
        <v>13</v>
      </c>
      <c r="D2234" s="168" t="s">
        <v>2108</v>
      </c>
      <c r="E2234" s="371" t="s">
        <v>1498</v>
      </c>
      <c r="F2234" s="371"/>
      <c r="G2234" s="170" t="s">
        <v>1499</v>
      </c>
      <c r="H2234" s="189">
        <v>0.16520000000000001</v>
      </c>
      <c r="I2234" s="190">
        <v>21.66</v>
      </c>
      <c r="J2234" s="190">
        <v>3.57</v>
      </c>
    </row>
    <row r="2235" spans="1:10" ht="25.9" customHeight="1">
      <c r="A2235" s="168" t="s">
        <v>1492</v>
      </c>
      <c r="B2235" s="169" t="s">
        <v>1939</v>
      </c>
      <c r="C2235" s="168" t="s">
        <v>13</v>
      </c>
      <c r="D2235" s="168" t="s">
        <v>1940</v>
      </c>
      <c r="E2235" s="371" t="s">
        <v>1498</v>
      </c>
      <c r="F2235" s="371"/>
      <c r="G2235" s="170" t="s">
        <v>1499</v>
      </c>
      <c r="H2235" s="189">
        <v>0.16520000000000001</v>
      </c>
      <c r="I2235" s="190">
        <v>26.5</v>
      </c>
      <c r="J2235" s="190">
        <v>4.37</v>
      </c>
    </row>
    <row r="2236" spans="1:10" ht="24" customHeight="1">
      <c r="A2236" s="171" t="s">
        <v>1502</v>
      </c>
      <c r="B2236" s="172" t="s">
        <v>2155</v>
      </c>
      <c r="C2236" s="171" t="s">
        <v>13</v>
      </c>
      <c r="D2236" s="171" t="s">
        <v>2156</v>
      </c>
      <c r="E2236" s="372" t="s">
        <v>1505</v>
      </c>
      <c r="F2236" s="372"/>
      <c r="G2236" s="173" t="s">
        <v>21</v>
      </c>
      <c r="H2236" s="191">
        <v>4.8999999999999998E-3</v>
      </c>
      <c r="I2236" s="192">
        <v>66.94</v>
      </c>
      <c r="J2236" s="192">
        <v>0.32</v>
      </c>
    </row>
    <row r="2237" spans="1:10" ht="25.9" customHeight="1">
      <c r="A2237" s="171" t="s">
        <v>1502</v>
      </c>
      <c r="B2237" s="172" t="s">
        <v>2427</v>
      </c>
      <c r="C2237" s="171" t="s">
        <v>13</v>
      </c>
      <c r="D2237" s="171" t="s">
        <v>2428</v>
      </c>
      <c r="E2237" s="372" t="s">
        <v>1505</v>
      </c>
      <c r="F2237" s="372"/>
      <c r="G2237" s="173" t="s">
        <v>21</v>
      </c>
      <c r="H2237" s="191">
        <v>1</v>
      </c>
      <c r="I2237" s="192">
        <v>10.62</v>
      </c>
      <c r="J2237" s="192">
        <v>10.62</v>
      </c>
    </row>
    <row r="2238" spans="1:10" ht="25.9" customHeight="1">
      <c r="A2238" s="171" t="s">
        <v>1502</v>
      </c>
      <c r="B2238" s="172" t="s">
        <v>2145</v>
      </c>
      <c r="C2238" s="171" t="s">
        <v>13</v>
      </c>
      <c r="D2238" s="171" t="s">
        <v>2146</v>
      </c>
      <c r="E2238" s="372" t="s">
        <v>1505</v>
      </c>
      <c r="F2238" s="372"/>
      <c r="G2238" s="173" t="s">
        <v>21</v>
      </c>
      <c r="H2238" s="191">
        <v>7.4999999999999997E-3</v>
      </c>
      <c r="I2238" s="192">
        <v>75.84</v>
      </c>
      <c r="J2238" s="192">
        <v>0.56000000000000005</v>
      </c>
    </row>
    <row r="2239" spans="1:10" ht="24" customHeight="1">
      <c r="A2239" s="171" t="s">
        <v>1502</v>
      </c>
      <c r="B2239" s="172" t="s">
        <v>2111</v>
      </c>
      <c r="C2239" s="171" t="s">
        <v>13</v>
      </c>
      <c r="D2239" s="171" t="s">
        <v>2112</v>
      </c>
      <c r="E2239" s="372" t="s">
        <v>1505</v>
      </c>
      <c r="F2239" s="372"/>
      <c r="G2239" s="173" t="s">
        <v>21</v>
      </c>
      <c r="H2239" s="191">
        <v>3.5999999999999997E-2</v>
      </c>
      <c r="I2239" s="192">
        <v>1.89</v>
      </c>
      <c r="J2239" s="192">
        <v>0.06</v>
      </c>
    </row>
    <row r="2240" spans="1:10" ht="25.5">
      <c r="A2240" s="174"/>
      <c r="B2240" s="174"/>
      <c r="C2240" s="174"/>
      <c r="D2240" s="174"/>
      <c r="E2240" s="174" t="s">
        <v>1512</v>
      </c>
      <c r="F2240" s="175">
        <v>5.56</v>
      </c>
      <c r="G2240" s="174" t="s">
        <v>1513</v>
      </c>
      <c r="H2240" s="175">
        <v>0</v>
      </c>
      <c r="I2240" s="174" t="s">
        <v>1514</v>
      </c>
      <c r="J2240" s="175">
        <v>5.56</v>
      </c>
    </row>
    <row r="2241" spans="1:10">
      <c r="A2241" s="174"/>
      <c r="B2241" s="174"/>
      <c r="C2241" s="174"/>
      <c r="D2241" s="174"/>
      <c r="E2241" s="174" t="s">
        <v>1515</v>
      </c>
      <c r="F2241" s="175">
        <v>4.87</v>
      </c>
      <c r="G2241" s="174"/>
      <c r="H2241" s="373" t="s">
        <v>1516</v>
      </c>
      <c r="I2241" s="373"/>
      <c r="J2241" s="175">
        <v>24.37</v>
      </c>
    </row>
    <row r="2242" spans="1:10" ht="49.9" customHeight="1" thickBot="1">
      <c r="A2242" s="176"/>
      <c r="B2242" s="176"/>
      <c r="C2242" s="176"/>
      <c r="D2242" s="176"/>
      <c r="E2242" s="176"/>
      <c r="F2242" s="176"/>
      <c r="G2242" s="176" t="s">
        <v>1517</v>
      </c>
      <c r="H2242" s="193">
        <v>15</v>
      </c>
      <c r="I2242" s="176" t="s">
        <v>1518</v>
      </c>
      <c r="J2242" s="194">
        <v>365.55</v>
      </c>
    </row>
    <row r="2243" spans="1:10" ht="1.1499999999999999" customHeight="1" thickTop="1">
      <c r="A2243" s="177"/>
      <c r="B2243" s="177"/>
      <c r="C2243" s="177"/>
      <c r="D2243" s="177"/>
      <c r="E2243" s="177"/>
      <c r="F2243" s="177"/>
      <c r="G2243" s="177"/>
      <c r="H2243" s="177"/>
      <c r="I2243" s="177"/>
      <c r="J2243" s="177"/>
    </row>
    <row r="2244" spans="1:10" ht="18" customHeight="1">
      <c r="A2244" s="178" t="s">
        <v>2429</v>
      </c>
      <c r="B2244" s="179" t="s">
        <v>1480</v>
      </c>
      <c r="C2244" s="178" t="s">
        <v>1481</v>
      </c>
      <c r="D2244" s="178" t="s">
        <v>1482</v>
      </c>
      <c r="E2244" s="374" t="s">
        <v>1483</v>
      </c>
      <c r="F2244" s="374"/>
      <c r="G2244" s="180" t="s">
        <v>1484</v>
      </c>
      <c r="H2244" s="179" t="s">
        <v>1485</v>
      </c>
      <c r="I2244" s="179" t="s">
        <v>1486</v>
      </c>
      <c r="J2244" s="179" t="s">
        <v>1487</v>
      </c>
    </row>
    <row r="2245" spans="1:10" ht="52.15" customHeight="1">
      <c r="A2245" s="181" t="s">
        <v>1488</v>
      </c>
      <c r="B2245" s="182" t="s">
        <v>2430</v>
      </c>
      <c r="C2245" s="181" t="s">
        <v>13</v>
      </c>
      <c r="D2245" s="181" t="s">
        <v>839</v>
      </c>
      <c r="E2245" s="375" t="s">
        <v>1938</v>
      </c>
      <c r="F2245" s="375"/>
      <c r="G2245" s="183" t="s">
        <v>21</v>
      </c>
      <c r="H2245" s="195">
        <v>1</v>
      </c>
      <c r="I2245" s="196">
        <v>24.38</v>
      </c>
      <c r="J2245" s="196">
        <v>24.38</v>
      </c>
    </row>
    <row r="2246" spans="1:10" ht="25.9" customHeight="1">
      <c r="A2246" s="168" t="s">
        <v>1492</v>
      </c>
      <c r="B2246" s="169" t="s">
        <v>2107</v>
      </c>
      <c r="C2246" s="168" t="s">
        <v>13</v>
      </c>
      <c r="D2246" s="168" t="s">
        <v>2108</v>
      </c>
      <c r="E2246" s="371" t="s">
        <v>1498</v>
      </c>
      <c r="F2246" s="371"/>
      <c r="G2246" s="170" t="s">
        <v>1499</v>
      </c>
      <c r="H2246" s="189">
        <v>4.19E-2</v>
      </c>
      <c r="I2246" s="190">
        <v>21.66</v>
      </c>
      <c r="J2246" s="190">
        <v>0.9</v>
      </c>
    </row>
    <row r="2247" spans="1:10" ht="25.9" customHeight="1">
      <c r="A2247" s="168" t="s">
        <v>1492</v>
      </c>
      <c r="B2247" s="169" t="s">
        <v>1939</v>
      </c>
      <c r="C2247" s="168" t="s">
        <v>13</v>
      </c>
      <c r="D2247" s="168" t="s">
        <v>1940</v>
      </c>
      <c r="E2247" s="371" t="s">
        <v>1498</v>
      </c>
      <c r="F2247" s="371"/>
      <c r="G2247" s="170" t="s">
        <v>1499</v>
      </c>
      <c r="H2247" s="189">
        <v>4.19E-2</v>
      </c>
      <c r="I2247" s="190">
        <v>26.5</v>
      </c>
      <c r="J2247" s="190">
        <v>1.1100000000000001</v>
      </c>
    </row>
    <row r="2248" spans="1:10" ht="24" customHeight="1">
      <c r="A2248" s="171" t="s">
        <v>1502</v>
      </c>
      <c r="B2248" s="172" t="s">
        <v>2155</v>
      </c>
      <c r="C2248" s="171" t="s">
        <v>13</v>
      </c>
      <c r="D2248" s="171" t="s">
        <v>2156</v>
      </c>
      <c r="E2248" s="372" t="s">
        <v>1505</v>
      </c>
      <c r="F2248" s="372"/>
      <c r="G2248" s="173" t="s">
        <v>21</v>
      </c>
      <c r="H2248" s="191">
        <v>1.67E-2</v>
      </c>
      <c r="I2248" s="192">
        <v>66.94</v>
      </c>
      <c r="J2248" s="192">
        <v>1.1100000000000001</v>
      </c>
    </row>
    <row r="2249" spans="1:10" ht="25.9" customHeight="1">
      <c r="A2249" s="171" t="s">
        <v>1502</v>
      </c>
      <c r="B2249" s="172" t="s">
        <v>2145</v>
      </c>
      <c r="C2249" s="171" t="s">
        <v>13</v>
      </c>
      <c r="D2249" s="171" t="s">
        <v>2146</v>
      </c>
      <c r="E2249" s="372" t="s">
        <v>1505</v>
      </c>
      <c r="F2249" s="372"/>
      <c r="G2249" s="173" t="s">
        <v>21</v>
      </c>
      <c r="H2249" s="191">
        <v>2.5999999999999999E-2</v>
      </c>
      <c r="I2249" s="192">
        <v>75.84</v>
      </c>
      <c r="J2249" s="192">
        <v>1.97</v>
      </c>
    </row>
    <row r="2250" spans="1:10" ht="24" customHeight="1">
      <c r="A2250" s="171" t="s">
        <v>1502</v>
      </c>
      <c r="B2250" s="172" t="s">
        <v>2111</v>
      </c>
      <c r="C2250" s="171" t="s">
        <v>13</v>
      </c>
      <c r="D2250" s="171" t="s">
        <v>2112</v>
      </c>
      <c r="E2250" s="372" t="s">
        <v>1505</v>
      </c>
      <c r="F2250" s="372"/>
      <c r="G2250" s="173" t="s">
        <v>21</v>
      </c>
      <c r="H2250" s="191">
        <v>3.1E-2</v>
      </c>
      <c r="I2250" s="192">
        <v>1.89</v>
      </c>
      <c r="J2250" s="192">
        <v>0.05</v>
      </c>
    </row>
    <row r="2251" spans="1:10" ht="25.9" customHeight="1">
      <c r="A2251" s="171" t="s">
        <v>1502</v>
      </c>
      <c r="B2251" s="172" t="s">
        <v>2431</v>
      </c>
      <c r="C2251" s="171" t="s">
        <v>13</v>
      </c>
      <c r="D2251" s="171" t="s">
        <v>2432</v>
      </c>
      <c r="E2251" s="372" t="s">
        <v>1505</v>
      </c>
      <c r="F2251" s="372"/>
      <c r="G2251" s="173" t="s">
        <v>21</v>
      </c>
      <c r="H2251" s="191">
        <v>1</v>
      </c>
      <c r="I2251" s="192">
        <v>19.239999999999998</v>
      </c>
      <c r="J2251" s="192">
        <v>19.239999999999998</v>
      </c>
    </row>
    <row r="2252" spans="1:10" ht="25.5">
      <c r="A2252" s="174"/>
      <c r="B2252" s="174"/>
      <c r="C2252" s="174"/>
      <c r="D2252" s="174"/>
      <c r="E2252" s="174" t="s">
        <v>1512</v>
      </c>
      <c r="F2252" s="175">
        <v>1.4</v>
      </c>
      <c r="G2252" s="174" t="s">
        <v>1513</v>
      </c>
      <c r="H2252" s="175">
        <v>0</v>
      </c>
      <c r="I2252" s="174" t="s">
        <v>1514</v>
      </c>
      <c r="J2252" s="175">
        <v>1.4</v>
      </c>
    </row>
    <row r="2253" spans="1:10">
      <c r="A2253" s="174"/>
      <c r="B2253" s="174"/>
      <c r="C2253" s="174"/>
      <c r="D2253" s="174"/>
      <c r="E2253" s="174" t="s">
        <v>1515</v>
      </c>
      <c r="F2253" s="175">
        <v>6.09</v>
      </c>
      <c r="G2253" s="174"/>
      <c r="H2253" s="373" t="s">
        <v>1516</v>
      </c>
      <c r="I2253" s="373"/>
      <c r="J2253" s="175">
        <v>30.47</v>
      </c>
    </row>
    <row r="2254" spans="1:10" ht="49.9" customHeight="1" thickBot="1">
      <c r="A2254" s="176"/>
      <c r="B2254" s="176"/>
      <c r="C2254" s="176"/>
      <c r="D2254" s="176"/>
      <c r="E2254" s="176"/>
      <c r="F2254" s="176"/>
      <c r="G2254" s="176" t="s">
        <v>1517</v>
      </c>
      <c r="H2254" s="193">
        <v>9</v>
      </c>
      <c r="I2254" s="176" t="s">
        <v>1518</v>
      </c>
      <c r="J2254" s="194">
        <v>274.23</v>
      </c>
    </row>
    <row r="2255" spans="1:10" ht="1.1499999999999999" customHeight="1" thickTop="1">
      <c r="A2255" s="177"/>
      <c r="B2255" s="177"/>
      <c r="C2255" s="177"/>
      <c r="D2255" s="177"/>
      <c r="E2255" s="177"/>
      <c r="F2255" s="177"/>
      <c r="G2255" s="177"/>
      <c r="H2255" s="177"/>
      <c r="I2255" s="177"/>
      <c r="J2255" s="177"/>
    </row>
    <row r="2256" spans="1:10" ht="18" customHeight="1">
      <c r="A2256" s="178" t="s">
        <v>2433</v>
      </c>
      <c r="B2256" s="179" t="s">
        <v>1480</v>
      </c>
      <c r="C2256" s="178" t="s">
        <v>1481</v>
      </c>
      <c r="D2256" s="178" t="s">
        <v>1482</v>
      </c>
      <c r="E2256" s="374" t="s">
        <v>1483</v>
      </c>
      <c r="F2256" s="374"/>
      <c r="G2256" s="180" t="s">
        <v>1484</v>
      </c>
      <c r="H2256" s="179" t="s">
        <v>1485</v>
      </c>
      <c r="I2256" s="179" t="s">
        <v>1486</v>
      </c>
      <c r="J2256" s="179" t="s">
        <v>1487</v>
      </c>
    </row>
    <row r="2257" spans="1:10" ht="52.15" customHeight="1">
      <c r="A2257" s="181" t="s">
        <v>1488</v>
      </c>
      <c r="B2257" s="182" t="s">
        <v>2434</v>
      </c>
      <c r="C2257" s="181" t="s">
        <v>13</v>
      </c>
      <c r="D2257" s="181" t="s">
        <v>842</v>
      </c>
      <c r="E2257" s="375" t="s">
        <v>1938</v>
      </c>
      <c r="F2257" s="375"/>
      <c r="G2257" s="183" t="s">
        <v>21</v>
      </c>
      <c r="H2257" s="195">
        <v>1</v>
      </c>
      <c r="I2257" s="196">
        <v>11.87</v>
      </c>
      <c r="J2257" s="196">
        <v>11.87</v>
      </c>
    </row>
    <row r="2258" spans="1:10" ht="25.9" customHeight="1">
      <c r="A2258" s="168" t="s">
        <v>1492</v>
      </c>
      <c r="B2258" s="169" t="s">
        <v>2107</v>
      </c>
      <c r="C2258" s="168" t="s">
        <v>13</v>
      </c>
      <c r="D2258" s="168" t="s">
        <v>2108</v>
      </c>
      <c r="E2258" s="371" t="s">
        <v>1498</v>
      </c>
      <c r="F2258" s="371"/>
      <c r="G2258" s="170" t="s">
        <v>1499</v>
      </c>
      <c r="H2258" s="189">
        <v>1.14E-2</v>
      </c>
      <c r="I2258" s="190">
        <v>21.66</v>
      </c>
      <c r="J2258" s="190">
        <v>0.24</v>
      </c>
    </row>
    <row r="2259" spans="1:10" ht="25.9" customHeight="1">
      <c r="A2259" s="168" t="s">
        <v>1492</v>
      </c>
      <c r="B2259" s="169" t="s">
        <v>1939</v>
      </c>
      <c r="C2259" s="168" t="s">
        <v>13</v>
      </c>
      <c r="D2259" s="168" t="s">
        <v>1940</v>
      </c>
      <c r="E2259" s="371" t="s">
        <v>1498</v>
      </c>
      <c r="F2259" s="371"/>
      <c r="G2259" s="170" t="s">
        <v>1499</v>
      </c>
      <c r="H2259" s="189">
        <v>1.14E-2</v>
      </c>
      <c r="I2259" s="190">
        <v>26.5</v>
      </c>
      <c r="J2259" s="190">
        <v>0.3</v>
      </c>
    </row>
    <row r="2260" spans="1:10" ht="24" customHeight="1">
      <c r="A2260" s="171" t="s">
        <v>1502</v>
      </c>
      <c r="B2260" s="172" t="s">
        <v>2155</v>
      </c>
      <c r="C2260" s="171" t="s">
        <v>13</v>
      </c>
      <c r="D2260" s="171" t="s">
        <v>2156</v>
      </c>
      <c r="E2260" s="372" t="s">
        <v>1505</v>
      </c>
      <c r="F2260" s="372"/>
      <c r="G2260" s="173" t="s">
        <v>21</v>
      </c>
      <c r="H2260" s="191">
        <v>7.3000000000000001E-3</v>
      </c>
      <c r="I2260" s="192">
        <v>66.94</v>
      </c>
      <c r="J2260" s="192">
        <v>0.48</v>
      </c>
    </row>
    <row r="2261" spans="1:10" ht="25.9" customHeight="1">
      <c r="A2261" s="171" t="s">
        <v>1502</v>
      </c>
      <c r="B2261" s="172" t="s">
        <v>2145</v>
      </c>
      <c r="C2261" s="171" t="s">
        <v>13</v>
      </c>
      <c r="D2261" s="171" t="s">
        <v>2146</v>
      </c>
      <c r="E2261" s="372" t="s">
        <v>1505</v>
      </c>
      <c r="F2261" s="372"/>
      <c r="G2261" s="173" t="s">
        <v>21</v>
      </c>
      <c r="H2261" s="191">
        <v>1.0999999999999999E-2</v>
      </c>
      <c r="I2261" s="192">
        <v>75.84</v>
      </c>
      <c r="J2261" s="192">
        <v>0.83</v>
      </c>
    </row>
    <row r="2262" spans="1:10" ht="24" customHeight="1">
      <c r="A2262" s="171" t="s">
        <v>1502</v>
      </c>
      <c r="B2262" s="172" t="s">
        <v>2111</v>
      </c>
      <c r="C2262" s="171" t="s">
        <v>13</v>
      </c>
      <c r="D2262" s="171" t="s">
        <v>2112</v>
      </c>
      <c r="E2262" s="372" t="s">
        <v>1505</v>
      </c>
      <c r="F2262" s="372"/>
      <c r="G2262" s="173" t="s">
        <v>21</v>
      </c>
      <c r="H2262" s="191">
        <v>8.0000000000000002E-3</v>
      </c>
      <c r="I2262" s="192">
        <v>1.89</v>
      </c>
      <c r="J2262" s="192">
        <v>0.01</v>
      </c>
    </row>
    <row r="2263" spans="1:10" ht="25.9" customHeight="1">
      <c r="A2263" s="171" t="s">
        <v>1502</v>
      </c>
      <c r="B2263" s="172" t="s">
        <v>2435</v>
      </c>
      <c r="C2263" s="171" t="s">
        <v>13</v>
      </c>
      <c r="D2263" s="171" t="s">
        <v>2436</v>
      </c>
      <c r="E2263" s="372" t="s">
        <v>1505</v>
      </c>
      <c r="F2263" s="372"/>
      <c r="G2263" s="173" t="s">
        <v>21</v>
      </c>
      <c r="H2263" s="191">
        <v>1</v>
      </c>
      <c r="I2263" s="192">
        <v>10.01</v>
      </c>
      <c r="J2263" s="192">
        <v>10.01</v>
      </c>
    </row>
    <row r="2264" spans="1:10" ht="25.5">
      <c r="A2264" s="174"/>
      <c r="B2264" s="174"/>
      <c r="C2264" s="174"/>
      <c r="D2264" s="174"/>
      <c r="E2264" s="174" t="s">
        <v>1512</v>
      </c>
      <c r="F2264" s="175">
        <v>0.37</v>
      </c>
      <c r="G2264" s="174" t="s">
        <v>1513</v>
      </c>
      <c r="H2264" s="175">
        <v>0</v>
      </c>
      <c r="I2264" s="174" t="s">
        <v>1514</v>
      </c>
      <c r="J2264" s="175">
        <v>0.37</v>
      </c>
    </row>
    <row r="2265" spans="1:10">
      <c r="A2265" s="174"/>
      <c r="B2265" s="174"/>
      <c r="C2265" s="174"/>
      <c r="D2265" s="174"/>
      <c r="E2265" s="174" t="s">
        <v>1515</v>
      </c>
      <c r="F2265" s="175">
        <v>2.96</v>
      </c>
      <c r="G2265" s="174"/>
      <c r="H2265" s="373" t="s">
        <v>1516</v>
      </c>
      <c r="I2265" s="373"/>
      <c r="J2265" s="175">
        <v>14.83</v>
      </c>
    </row>
    <row r="2266" spans="1:10" ht="49.9" customHeight="1" thickBot="1">
      <c r="A2266" s="176"/>
      <c r="B2266" s="176"/>
      <c r="C2266" s="176"/>
      <c r="D2266" s="176"/>
      <c r="E2266" s="176"/>
      <c r="F2266" s="176"/>
      <c r="G2266" s="176" t="s">
        <v>1517</v>
      </c>
      <c r="H2266" s="193">
        <v>9</v>
      </c>
      <c r="I2266" s="176" t="s">
        <v>1518</v>
      </c>
      <c r="J2266" s="194">
        <v>133.47</v>
      </c>
    </row>
    <row r="2267" spans="1:10" ht="1.1499999999999999" customHeight="1" thickTop="1">
      <c r="A2267" s="177"/>
      <c r="B2267" s="177"/>
      <c r="C2267" s="177"/>
      <c r="D2267" s="177"/>
      <c r="E2267" s="177"/>
      <c r="F2267" s="177"/>
      <c r="G2267" s="177"/>
      <c r="H2267" s="177"/>
      <c r="I2267" s="177"/>
      <c r="J2267" s="177"/>
    </row>
    <row r="2268" spans="1:10" ht="18" customHeight="1">
      <c r="A2268" s="178" t="s">
        <v>2437</v>
      </c>
      <c r="B2268" s="179" t="s">
        <v>1480</v>
      </c>
      <c r="C2268" s="178" t="s">
        <v>1481</v>
      </c>
      <c r="D2268" s="178" t="s">
        <v>1482</v>
      </c>
      <c r="E2268" s="374" t="s">
        <v>1483</v>
      </c>
      <c r="F2268" s="374"/>
      <c r="G2268" s="180" t="s">
        <v>1484</v>
      </c>
      <c r="H2268" s="179" t="s">
        <v>1485</v>
      </c>
      <c r="I2268" s="179" t="s">
        <v>1486</v>
      </c>
      <c r="J2268" s="179" t="s">
        <v>1487</v>
      </c>
    </row>
    <row r="2269" spans="1:10" ht="52.15" customHeight="1">
      <c r="A2269" s="181" t="s">
        <v>1488</v>
      </c>
      <c r="B2269" s="182" t="s">
        <v>2438</v>
      </c>
      <c r="C2269" s="181" t="s">
        <v>13</v>
      </c>
      <c r="D2269" s="181" t="s">
        <v>845</v>
      </c>
      <c r="E2269" s="375" t="s">
        <v>1938</v>
      </c>
      <c r="F2269" s="375"/>
      <c r="G2269" s="183" t="s">
        <v>21</v>
      </c>
      <c r="H2269" s="195">
        <v>1</v>
      </c>
      <c r="I2269" s="196">
        <v>11.85</v>
      </c>
      <c r="J2269" s="196">
        <v>11.85</v>
      </c>
    </row>
    <row r="2270" spans="1:10" ht="25.9" customHeight="1">
      <c r="A2270" s="168" t="s">
        <v>1492</v>
      </c>
      <c r="B2270" s="169" t="s">
        <v>2107</v>
      </c>
      <c r="C2270" s="168" t="s">
        <v>13</v>
      </c>
      <c r="D2270" s="168" t="s">
        <v>2108</v>
      </c>
      <c r="E2270" s="371" t="s">
        <v>1498</v>
      </c>
      <c r="F2270" s="371"/>
      <c r="G2270" s="170" t="s">
        <v>1499</v>
      </c>
      <c r="H2270" s="189">
        <v>8.8249999999999995E-2</v>
      </c>
      <c r="I2270" s="190">
        <v>21.66</v>
      </c>
      <c r="J2270" s="190">
        <v>1.91</v>
      </c>
    </row>
    <row r="2271" spans="1:10" ht="25.9" customHeight="1">
      <c r="A2271" s="168" t="s">
        <v>1492</v>
      </c>
      <c r="B2271" s="169" t="s">
        <v>1939</v>
      </c>
      <c r="C2271" s="168" t="s">
        <v>13</v>
      </c>
      <c r="D2271" s="168" t="s">
        <v>1940</v>
      </c>
      <c r="E2271" s="371" t="s">
        <v>1498</v>
      </c>
      <c r="F2271" s="371"/>
      <c r="G2271" s="170" t="s">
        <v>1499</v>
      </c>
      <c r="H2271" s="189">
        <v>8.8249999999999995E-2</v>
      </c>
      <c r="I2271" s="190">
        <v>26.5</v>
      </c>
      <c r="J2271" s="190">
        <v>2.33</v>
      </c>
    </row>
    <row r="2272" spans="1:10" ht="24" customHeight="1">
      <c r="A2272" s="171" t="s">
        <v>1502</v>
      </c>
      <c r="B2272" s="172" t="s">
        <v>2155</v>
      </c>
      <c r="C2272" s="171" t="s">
        <v>13</v>
      </c>
      <c r="D2272" s="171" t="s">
        <v>2156</v>
      </c>
      <c r="E2272" s="372" t="s">
        <v>1505</v>
      </c>
      <c r="F2272" s="372"/>
      <c r="G2272" s="173" t="s">
        <v>21</v>
      </c>
      <c r="H2272" s="191">
        <v>4.8999999999999998E-3</v>
      </c>
      <c r="I2272" s="192">
        <v>66.94</v>
      </c>
      <c r="J2272" s="192">
        <v>0.32</v>
      </c>
    </row>
    <row r="2273" spans="1:10" ht="25.9" customHeight="1">
      <c r="A2273" s="171" t="s">
        <v>1502</v>
      </c>
      <c r="B2273" s="172" t="s">
        <v>2358</v>
      </c>
      <c r="C2273" s="171" t="s">
        <v>13</v>
      </c>
      <c r="D2273" s="171" t="s">
        <v>2359</v>
      </c>
      <c r="E2273" s="372" t="s">
        <v>1505</v>
      </c>
      <c r="F2273" s="372"/>
      <c r="G2273" s="173" t="s">
        <v>21</v>
      </c>
      <c r="H2273" s="191">
        <v>1</v>
      </c>
      <c r="I2273" s="192">
        <v>2.65</v>
      </c>
      <c r="J2273" s="192">
        <v>2.65</v>
      </c>
    </row>
    <row r="2274" spans="1:10" ht="39" customHeight="1">
      <c r="A2274" s="171" t="s">
        <v>1502</v>
      </c>
      <c r="B2274" s="172" t="s">
        <v>2302</v>
      </c>
      <c r="C2274" s="171" t="s">
        <v>13</v>
      </c>
      <c r="D2274" s="171" t="s">
        <v>2303</v>
      </c>
      <c r="E2274" s="372" t="s">
        <v>1505</v>
      </c>
      <c r="F2274" s="372"/>
      <c r="G2274" s="173" t="s">
        <v>21</v>
      </c>
      <c r="H2274" s="191">
        <v>2.5000000000000001E-2</v>
      </c>
      <c r="I2274" s="192">
        <v>27.62</v>
      </c>
      <c r="J2274" s="192">
        <v>0.69</v>
      </c>
    </row>
    <row r="2275" spans="1:10" ht="25.9" customHeight="1">
      <c r="A2275" s="171" t="s">
        <v>1502</v>
      </c>
      <c r="B2275" s="172" t="s">
        <v>2145</v>
      </c>
      <c r="C2275" s="171" t="s">
        <v>13</v>
      </c>
      <c r="D2275" s="171" t="s">
        <v>2146</v>
      </c>
      <c r="E2275" s="372" t="s">
        <v>1505</v>
      </c>
      <c r="F2275" s="372"/>
      <c r="G2275" s="173" t="s">
        <v>21</v>
      </c>
      <c r="H2275" s="191">
        <v>7.4999999999999997E-3</v>
      </c>
      <c r="I2275" s="192">
        <v>75.84</v>
      </c>
      <c r="J2275" s="192">
        <v>0.56000000000000005</v>
      </c>
    </row>
    <row r="2276" spans="1:10" ht="25.9" customHeight="1">
      <c r="A2276" s="171" t="s">
        <v>1502</v>
      </c>
      <c r="B2276" s="172" t="s">
        <v>2439</v>
      </c>
      <c r="C2276" s="171" t="s">
        <v>13</v>
      </c>
      <c r="D2276" s="171" t="s">
        <v>2440</v>
      </c>
      <c r="E2276" s="372" t="s">
        <v>1505</v>
      </c>
      <c r="F2276" s="372"/>
      <c r="G2276" s="173" t="s">
        <v>21</v>
      </c>
      <c r="H2276" s="191">
        <v>1</v>
      </c>
      <c r="I2276" s="192">
        <v>3.38</v>
      </c>
      <c r="J2276" s="192">
        <v>3.38</v>
      </c>
    </row>
    <row r="2277" spans="1:10" ht="24" customHeight="1">
      <c r="A2277" s="171" t="s">
        <v>1502</v>
      </c>
      <c r="B2277" s="172" t="s">
        <v>2111</v>
      </c>
      <c r="C2277" s="171" t="s">
        <v>13</v>
      </c>
      <c r="D2277" s="171" t="s">
        <v>2112</v>
      </c>
      <c r="E2277" s="372" t="s">
        <v>1505</v>
      </c>
      <c r="F2277" s="372"/>
      <c r="G2277" s="173" t="s">
        <v>21</v>
      </c>
      <c r="H2277" s="191">
        <v>7.4000000000000003E-3</v>
      </c>
      <c r="I2277" s="192">
        <v>1.89</v>
      </c>
      <c r="J2277" s="192">
        <v>0.01</v>
      </c>
    </row>
    <row r="2278" spans="1:10" ht="25.5">
      <c r="A2278" s="174"/>
      <c r="B2278" s="174"/>
      <c r="C2278" s="174"/>
      <c r="D2278" s="174"/>
      <c r="E2278" s="174" t="s">
        <v>1512</v>
      </c>
      <c r="F2278" s="175">
        <v>2.97</v>
      </c>
      <c r="G2278" s="174" t="s">
        <v>1513</v>
      </c>
      <c r="H2278" s="175">
        <v>0</v>
      </c>
      <c r="I2278" s="174" t="s">
        <v>1514</v>
      </c>
      <c r="J2278" s="175">
        <v>2.97</v>
      </c>
    </row>
    <row r="2279" spans="1:10">
      <c r="A2279" s="174"/>
      <c r="B2279" s="174"/>
      <c r="C2279" s="174"/>
      <c r="D2279" s="174"/>
      <c r="E2279" s="174" t="s">
        <v>1515</v>
      </c>
      <c r="F2279" s="175">
        <v>2.96</v>
      </c>
      <c r="G2279" s="174"/>
      <c r="H2279" s="373" t="s">
        <v>1516</v>
      </c>
      <c r="I2279" s="373"/>
      <c r="J2279" s="175">
        <v>14.81</v>
      </c>
    </row>
    <row r="2280" spans="1:10" ht="49.9" customHeight="1" thickBot="1">
      <c r="A2280" s="176"/>
      <c r="B2280" s="176"/>
      <c r="C2280" s="176"/>
      <c r="D2280" s="176"/>
      <c r="E2280" s="176"/>
      <c r="F2280" s="176"/>
      <c r="G2280" s="176" t="s">
        <v>1517</v>
      </c>
      <c r="H2280" s="193">
        <v>25</v>
      </c>
      <c r="I2280" s="176" t="s">
        <v>1518</v>
      </c>
      <c r="J2280" s="194">
        <v>370.25</v>
      </c>
    </row>
    <row r="2281" spans="1:10" ht="1.1499999999999999" customHeight="1" thickTop="1">
      <c r="A2281" s="177"/>
      <c r="B2281" s="177"/>
      <c r="C2281" s="177"/>
      <c r="D2281" s="177"/>
      <c r="E2281" s="177"/>
      <c r="F2281" s="177"/>
      <c r="G2281" s="177"/>
      <c r="H2281" s="177"/>
      <c r="I2281" s="177"/>
      <c r="J2281" s="177"/>
    </row>
    <row r="2282" spans="1:10" ht="18" customHeight="1">
      <c r="A2282" s="178" t="s">
        <v>2441</v>
      </c>
      <c r="B2282" s="179" t="s">
        <v>1480</v>
      </c>
      <c r="C2282" s="178" t="s">
        <v>1481</v>
      </c>
      <c r="D2282" s="178" t="s">
        <v>1482</v>
      </c>
      <c r="E2282" s="374" t="s">
        <v>1483</v>
      </c>
      <c r="F2282" s="374"/>
      <c r="G2282" s="180" t="s">
        <v>1484</v>
      </c>
      <c r="H2282" s="179" t="s">
        <v>1485</v>
      </c>
      <c r="I2282" s="179" t="s">
        <v>1486</v>
      </c>
      <c r="J2282" s="179" t="s">
        <v>1487</v>
      </c>
    </row>
    <row r="2283" spans="1:10" ht="52.15" customHeight="1">
      <c r="A2283" s="181" t="s">
        <v>1488</v>
      </c>
      <c r="B2283" s="182" t="s">
        <v>2442</v>
      </c>
      <c r="C2283" s="181" t="s">
        <v>13</v>
      </c>
      <c r="D2283" s="181" t="s">
        <v>850</v>
      </c>
      <c r="E2283" s="375" t="s">
        <v>1938</v>
      </c>
      <c r="F2283" s="375"/>
      <c r="G2283" s="183" t="s">
        <v>21</v>
      </c>
      <c r="H2283" s="195">
        <v>1</v>
      </c>
      <c r="I2283" s="196">
        <v>11909.99</v>
      </c>
      <c r="J2283" s="196">
        <v>11909.99</v>
      </c>
    </row>
    <row r="2284" spans="1:10" ht="39" customHeight="1">
      <c r="A2284" s="168" t="s">
        <v>1492</v>
      </c>
      <c r="B2284" s="169" t="s">
        <v>2443</v>
      </c>
      <c r="C2284" s="168" t="s">
        <v>13</v>
      </c>
      <c r="D2284" s="168" t="s">
        <v>2444</v>
      </c>
      <c r="E2284" s="371" t="s">
        <v>1613</v>
      </c>
      <c r="F2284" s="371"/>
      <c r="G2284" s="170" t="s">
        <v>1534</v>
      </c>
      <c r="H2284" s="189">
        <v>0.93100000000000005</v>
      </c>
      <c r="I2284" s="190">
        <v>352.46</v>
      </c>
      <c r="J2284" s="190">
        <v>328.14</v>
      </c>
    </row>
    <row r="2285" spans="1:10" ht="64.900000000000006" customHeight="1">
      <c r="A2285" s="168" t="s">
        <v>1492</v>
      </c>
      <c r="B2285" s="169" t="s">
        <v>1636</v>
      </c>
      <c r="C2285" s="168" t="s">
        <v>13</v>
      </c>
      <c r="D2285" s="168" t="s">
        <v>1637</v>
      </c>
      <c r="E2285" s="371" t="s">
        <v>1526</v>
      </c>
      <c r="F2285" s="371"/>
      <c r="G2285" s="170" t="s">
        <v>1527</v>
      </c>
      <c r="H2285" s="189">
        <v>0.2</v>
      </c>
      <c r="I2285" s="190">
        <v>153.9</v>
      </c>
      <c r="J2285" s="190">
        <v>30.78</v>
      </c>
    </row>
    <row r="2286" spans="1:10" ht="64.900000000000006" customHeight="1">
      <c r="A2286" s="168" t="s">
        <v>1492</v>
      </c>
      <c r="B2286" s="169" t="s">
        <v>1638</v>
      </c>
      <c r="C2286" s="168" t="s">
        <v>13</v>
      </c>
      <c r="D2286" s="168" t="s">
        <v>1639</v>
      </c>
      <c r="E2286" s="371" t="s">
        <v>1526</v>
      </c>
      <c r="F2286" s="371"/>
      <c r="G2286" s="170" t="s">
        <v>1530</v>
      </c>
      <c r="H2286" s="189">
        <v>0.40760000000000002</v>
      </c>
      <c r="I2286" s="190">
        <v>65.680000000000007</v>
      </c>
      <c r="J2286" s="190">
        <v>26.77</v>
      </c>
    </row>
    <row r="2287" spans="1:10" ht="39" customHeight="1">
      <c r="A2287" s="168" t="s">
        <v>1492</v>
      </c>
      <c r="B2287" s="169" t="s">
        <v>2322</v>
      </c>
      <c r="C2287" s="168" t="s">
        <v>13</v>
      </c>
      <c r="D2287" s="168" t="s">
        <v>2323</v>
      </c>
      <c r="E2287" s="371" t="s">
        <v>1498</v>
      </c>
      <c r="F2287" s="371"/>
      <c r="G2287" s="170" t="s">
        <v>1534</v>
      </c>
      <c r="H2287" s="189">
        <v>0.2969</v>
      </c>
      <c r="I2287" s="190">
        <v>584.75</v>
      </c>
      <c r="J2287" s="190">
        <v>173.61</v>
      </c>
    </row>
    <row r="2288" spans="1:10" ht="24" customHeight="1">
      <c r="A2288" s="168" t="s">
        <v>1492</v>
      </c>
      <c r="B2288" s="169" t="s">
        <v>1628</v>
      </c>
      <c r="C2288" s="168" t="s">
        <v>13</v>
      </c>
      <c r="D2288" s="168" t="s">
        <v>1629</v>
      </c>
      <c r="E2288" s="371" t="s">
        <v>1498</v>
      </c>
      <c r="F2288" s="371"/>
      <c r="G2288" s="170" t="s">
        <v>1499</v>
      </c>
      <c r="H2288" s="189">
        <v>73.575299999999999</v>
      </c>
      <c r="I2288" s="190">
        <v>27.26</v>
      </c>
      <c r="J2288" s="190">
        <v>2005.66</v>
      </c>
    </row>
    <row r="2289" spans="1:10" ht="24" customHeight="1">
      <c r="A2289" s="168" t="s">
        <v>1492</v>
      </c>
      <c r="B2289" s="169" t="s">
        <v>1500</v>
      </c>
      <c r="C2289" s="168" t="s">
        <v>13</v>
      </c>
      <c r="D2289" s="168" t="s">
        <v>1501</v>
      </c>
      <c r="E2289" s="371" t="s">
        <v>1498</v>
      </c>
      <c r="F2289" s="371"/>
      <c r="G2289" s="170" t="s">
        <v>1499</v>
      </c>
      <c r="H2289" s="189">
        <v>57.809199999999997</v>
      </c>
      <c r="I2289" s="190">
        <v>21.78</v>
      </c>
      <c r="J2289" s="190">
        <v>1259.08</v>
      </c>
    </row>
    <row r="2290" spans="1:10" ht="39" customHeight="1">
      <c r="A2290" s="168" t="s">
        <v>1492</v>
      </c>
      <c r="B2290" s="169" t="s">
        <v>2324</v>
      </c>
      <c r="C2290" s="168" t="s">
        <v>13</v>
      </c>
      <c r="D2290" s="168" t="s">
        <v>2325</v>
      </c>
      <c r="E2290" s="371" t="s">
        <v>1498</v>
      </c>
      <c r="F2290" s="371"/>
      <c r="G2290" s="170" t="s">
        <v>1534</v>
      </c>
      <c r="H2290" s="189">
        <v>1.6464000000000001</v>
      </c>
      <c r="I2290" s="190">
        <v>712.33</v>
      </c>
      <c r="J2290" s="190">
        <v>1172.78</v>
      </c>
    </row>
    <row r="2291" spans="1:10" ht="25.9" customHeight="1">
      <c r="A2291" s="168" t="s">
        <v>1492</v>
      </c>
      <c r="B2291" s="169" t="s">
        <v>2445</v>
      </c>
      <c r="C2291" s="168" t="s">
        <v>13</v>
      </c>
      <c r="D2291" s="168" t="s">
        <v>2446</v>
      </c>
      <c r="E2291" s="371" t="s">
        <v>1533</v>
      </c>
      <c r="F2291" s="371"/>
      <c r="G2291" s="170" t="s">
        <v>1534</v>
      </c>
      <c r="H2291" s="189">
        <v>0.17929999999999999</v>
      </c>
      <c r="I2291" s="190">
        <v>1302.81</v>
      </c>
      <c r="J2291" s="190">
        <v>233.59</v>
      </c>
    </row>
    <row r="2292" spans="1:10" ht="25.9" customHeight="1">
      <c r="A2292" s="168" t="s">
        <v>1492</v>
      </c>
      <c r="B2292" s="169" t="s">
        <v>2447</v>
      </c>
      <c r="C2292" s="168" t="s">
        <v>13</v>
      </c>
      <c r="D2292" s="168" t="s">
        <v>2448</v>
      </c>
      <c r="E2292" s="371" t="s">
        <v>1533</v>
      </c>
      <c r="F2292" s="371"/>
      <c r="G2292" s="170" t="s">
        <v>1534</v>
      </c>
      <c r="H2292" s="189">
        <v>0.20300000000000001</v>
      </c>
      <c r="I2292" s="190">
        <v>1265.94</v>
      </c>
      <c r="J2292" s="190">
        <v>256.98</v>
      </c>
    </row>
    <row r="2293" spans="1:10" ht="25.9" customHeight="1">
      <c r="A2293" s="168" t="s">
        <v>1492</v>
      </c>
      <c r="B2293" s="169" t="s">
        <v>2449</v>
      </c>
      <c r="C2293" s="168" t="s">
        <v>13</v>
      </c>
      <c r="D2293" s="168" t="s">
        <v>2450</v>
      </c>
      <c r="E2293" s="371" t="s">
        <v>1533</v>
      </c>
      <c r="F2293" s="371"/>
      <c r="G2293" s="170" t="s">
        <v>86</v>
      </c>
      <c r="H2293" s="189">
        <v>5.9231999999999996</v>
      </c>
      <c r="I2293" s="190">
        <v>10.27</v>
      </c>
      <c r="J2293" s="190">
        <v>60.83</v>
      </c>
    </row>
    <row r="2294" spans="1:10" ht="25.9" customHeight="1">
      <c r="A2294" s="168" t="s">
        <v>1492</v>
      </c>
      <c r="B2294" s="169" t="s">
        <v>2451</v>
      </c>
      <c r="C2294" s="168" t="s">
        <v>13</v>
      </c>
      <c r="D2294" s="168" t="s">
        <v>2452</v>
      </c>
      <c r="E2294" s="371" t="s">
        <v>1533</v>
      </c>
      <c r="F2294" s="371"/>
      <c r="G2294" s="170" t="s">
        <v>86</v>
      </c>
      <c r="H2294" s="189">
        <v>8.1443999999999992</v>
      </c>
      <c r="I2294" s="190">
        <v>9.74</v>
      </c>
      <c r="J2294" s="190">
        <v>79.319999999999993</v>
      </c>
    </row>
    <row r="2295" spans="1:10" ht="39" customHeight="1">
      <c r="A2295" s="168" t="s">
        <v>1492</v>
      </c>
      <c r="B2295" s="169" t="s">
        <v>2453</v>
      </c>
      <c r="C2295" s="168" t="s">
        <v>13</v>
      </c>
      <c r="D2295" s="168" t="s">
        <v>2454</v>
      </c>
      <c r="E2295" s="371" t="s">
        <v>1533</v>
      </c>
      <c r="F2295" s="371"/>
      <c r="G2295" s="170" t="s">
        <v>86</v>
      </c>
      <c r="H2295" s="189">
        <v>53.148400000000002</v>
      </c>
      <c r="I2295" s="190">
        <v>15.2</v>
      </c>
      <c r="J2295" s="190">
        <v>807.85</v>
      </c>
    </row>
    <row r="2296" spans="1:10" ht="39" customHeight="1">
      <c r="A2296" s="168" t="s">
        <v>1492</v>
      </c>
      <c r="B2296" s="169" t="s">
        <v>2326</v>
      </c>
      <c r="C2296" s="168" t="s">
        <v>13</v>
      </c>
      <c r="D2296" s="168" t="s">
        <v>2327</v>
      </c>
      <c r="E2296" s="371" t="s">
        <v>1533</v>
      </c>
      <c r="F2296" s="371"/>
      <c r="G2296" s="170" t="s">
        <v>1534</v>
      </c>
      <c r="H2296" s="189">
        <v>2.0022000000000002</v>
      </c>
      <c r="I2296" s="190">
        <v>635.36</v>
      </c>
      <c r="J2296" s="190">
        <v>1272.1099999999999</v>
      </c>
    </row>
    <row r="2297" spans="1:10" ht="39" customHeight="1">
      <c r="A2297" s="168" t="s">
        <v>1492</v>
      </c>
      <c r="B2297" s="169" t="s">
        <v>2328</v>
      </c>
      <c r="C2297" s="168" t="s">
        <v>13</v>
      </c>
      <c r="D2297" s="168" t="s">
        <v>2329</v>
      </c>
      <c r="E2297" s="371" t="s">
        <v>1533</v>
      </c>
      <c r="F2297" s="371"/>
      <c r="G2297" s="170" t="s">
        <v>1534</v>
      </c>
      <c r="H2297" s="189">
        <v>0.7</v>
      </c>
      <c r="I2297" s="190">
        <v>2619.71</v>
      </c>
      <c r="J2297" s="190">
        <v>1833.79</v>
      </c>
    </row>
    <row r="2298" spans="1:10" ht="25.9" customHeight="1">
      <c r="A2298" s="171" t="s">
        <v>1502</v>
      </c>
      <c r="B2298" s="172" t="s">
        <v>2455</v>
      </c>
      <c r="C2298" s="171" t="s">
        <v>13</v>
      </c>
      <c r="D2298" s="171" t="s">
        <v>2456</v>
      </c>
      <c r="E2298" s="372" t="s">
        <v>1505</v>
      </c>
      <c r="F2298" s="372"/>
      <c r="G2298" s="173" t="s">
        <v>21</v>
      </c>
      <c r="H2298" s="191">
        <v>69.3</v>
      </c>
      <c r="I2298" s="192">
        <v>3.38</v>
      </c>
      <c r="J2298" s="192">
        <v>234.23</v>
      </c>
    </row>
    <row r="2299" spans="1:10" ht="25.9" customHeight="1">
      <c r="A2299" s="171" t="s">
        <v>1502</v>
      </c>
      <c r="B2299" s="172" t="s">
        <v>1652</v>
      </c>
      <c r="C2299" s="171" t="s">
        <v>13</v>
      </c>
      <c r="D2299" s="171" t="s">
        <v>1653</v>
      </c>
      <c r="E2299" s="372" t="s">
        <v>1505</v>
      </c>
      <c r="F2299" s="372"/>
      <c r="G2299" s="173" t="s">
        <v>1599</v>
      </c>
      <c r="H2299" s="191">
        <v>3.5700000000000003E-2</v>
      </c>
      <c r="I2299" s="192">
        <v>8.34</v>
      </c>
      <c r="J2299" s="192">
        <v>0.28999999999999998</v>
      </c>
    </row>
    <row r="2300" spans="1:10" ht="25.9" customHeight="1">
      <c r="A2300" s="171" t="s">
        <v>1502</v>
      </c>
      <c r="B2300" s="172" t="s">
        <v>1535</v>
      </c>
      <c r="C2300" s="171" t="s">
        <v>13</v>
      </c>
      <c r="D2300" s="171" t="s">
        <v>1536</v>
      </c>
      <c r="E2300" s="372" t="s">
        <v>1505</v>
      </c>
      <c r="F2300" s="372"/>
      <c r="G2300" s="173" t="s">
        <v>29</v>
      </c>
      <c r="H2300" s="191">
        <v>0.77700000000000002</v>
      </c>
      <c r="I2300" s="192">
        <v>10.220000000000001</v>
      </c>
      <c r="J2300" s="192">
        <v>7.94</v>
      </c>
    </row>
    <row r="2301" spans="1:10" ht="25.9" customHeight="1">
      <c r="A2301" s="171" t="s">
        <v>1502</v>
      </c>
      <c r="B2301" s="172" t="s">
        <v>1654</v>
      </c>
      <c r="C2301" s="171" t="s">
        <v>13</v>
      </c>
      <c r="D2301" s="171" t="s">
        <v>1655</v>
      </c>
      <c r="E2301" s="372" t="s">
        <v>1505</v>
      </c>
      <c r="F2301" s="372"/>
      <c r="G2301" s="173" t="s">
        <v>29</v>
      </c>
      <c r="H2301" s="191">
        <v>0.92400000000000004</v>
      </c>
      <c r="I2301" s="192">
        <v>3.57</v>
      </c>
      <c r="J2301" s="192">
        <v>3.29</v>
      </c>
    </row>
    <row r="2302" spans="1:10" ht="25.9" customHeight="1">
      <c r="A2302" s="171" t="s">
        <v>1502</v>
      </c>
      <c r="B2302" s="172" t="s">
        <v>1510</v>
      </c>
      <c r="C2302" s="171" t="s">
        <v>13</v>
      </c>
      <c r="D2302" s="171" t="s">
        <v>1511</v>
      </c>
      <c r="E2302" s="372" t="s">
        <v>1505</v>
      </c>
      <c r="F2302" s="372"/>
      <c r="G2302" s="173" t="s">
        <v>86</v>
      </c>
      <c r="H2302" s="191">
        <v>8.1900000000000001E-2</v>
      </c>
      <c r="I2302" s="192">
        <v>18.36</v>
      </c>
      <c r="J2302" s="192">
        <v>1.5</v>
      </c>
    </row>
    <row r="2303" spans="1:10" ht="39" customHeight="1">
      <c r="A2303" s="171" t="s">
        <v>1502</v>
      </c>
      <c r="B2303" s="172" t="s">
        <v>2330</v>
      </c>
      <c r="C2303" s="171" t="s">
        <v>13</v>
      </c>
      <c r="D2303" s="171" t="s">
        <v>2331</v>
      </c>
      <c r="E2303" s="372" t="s">
        <v>1505</v>
      </c>
      <c r="F2303" s="372"/>
      <c r="G2303" s="173" t="s">
        <v>29</v>
      </c>
      <c r="H2303" s="191">
        <v>2.8980000000000001</v>
      </c>
      <c r="I2303" s="192">
        <v>16.95</v>
      </c>
      <c r="J2303" s="192">
        <v>49.12</v>
      </c>
    </row>
    <row r="2304" spans="1:10" ht="25.9" customHeight="1">
      <c r="A2304" s="171" t="s">
        <v>1502</v>
      </c>
      <c r="B2304" s="172" t="s">
        <v>2457</v>
      </c>
      <c r="C2304" s="171" t="s">
        <v>13</v>
      </c>
      <c r="D2304" s="171" t="s">
        <v>2458</v>
      </c>
      <c r="E2304" s="372" t="s">
        <v>1505</v>
      </c>
      <c r="F2304" s="372"/>
      <c r="G2304" s="173" t="s">
        <v>21</v>
      </c>
      <c r="H2304" s="191">
        <v>380.94380000000001</v>
      </c>
      <c r="I2304" s="192">
        <v>5.44</v>
      </c>
      <c r="J2304" s="192">
        <v>2072.33</v>
      </c>
    </row>
    <row r="2305" spans="1:10" ht="25.5">
      <c r="A2305" s="174"/>
      <c r="B2305" s="174"/>
      <c r="C2305" s="174"/>
      <c r="D2305" s="174"/>
      <c r="E2305" s="174" t="s">
        <v>1512</v>
      </c>
      <c r="F2305" s="175">
        <v>3574.95</v>
      </c>
      <c r="G2305" s="174" t="s">
        <v>1513</v>
      </c>
      <c r="H2305" s="175">
        <v>0</v>
      </c>
      <c r="I2305" s="174" t="s">
        <v>1514</v>
      </c>
      <c r="J2305" s="175">
        <v>3574.95</v>
      </c>
    </row>
    <row r="2306" spans="1:10">
      <c r="A2306" s="174"/>
      <c r="B2306" s="174"/>
      <c r="C2306" s="174"/>
      <c r="D2306" s="174"/>
      <c r="E2306" s="174" t="s">
        <v>1515</v>
      </c>
      <c r="F2306" s="175">
        <v>2977.49</v>
      </c>
      <c r="G2306" s="174"/>
      <c r="H2306" s="373" t="s">
        <v>1516</v>
      </c>
      <c r="I2306" s="373"/>
      <c r="J2306" s="175">
        <v>14887.48</v>
      </c>
    </row>
    <row r="2307" spans="1:10" ht="49.9" customHeight="1" thickBot="1">
      <c r="A2307" s="176"/>
      <c r="B2307" s="176"/>
      <c r="C2307" s="176"/>
      <c r="D2307" s="176"/>
      <c r="E2307" s="176"/>
      <c r="F2307" s="176"/>
      <c r="G2307" s="176" t="s">
        <v>1517</v>
      </c>
      <c r="H2307" s="193">
        <v>1</v>
      </c>
      <c r="I2307" s="176" t="s">
        <v>1518</v>
      </c>
      <c r="J2307" s="194">
        <v>14887.48</v>
      </c>
    </row>
    <row r="2308" spans="1:10" ht="1.1499999999999999" customHeight="1" thickTop="1">
      <c r="A2308" s="177"/>
      <c r="B2308" s="177"/>
      <c r="C2308" s="177"/>
      <c r="D2308" s="177"/>
      <c r="E2308" s="177"/>
      <c r="F2308" s="177"/>
      <c r="G2308" s="177"/>
      <c r="H2308" s="177"/>
      <c r="I2308" s="177"/>
      <c r="J2308" s="177"/>
    </row>
    <row r="2309" spans="1:10" ht="18" customHeight="1">
      <c r="A2309" s="178" t="s">
        <v>2459</v>
      </c>
      <c r="B2309" s="179" t="s">
        <v>1480</v>
      </c>
      <c r="C2309" s="178" t="s">
        <v>1481</v>
      </c>
      <c r="D2309" s="178" t="s">
        <v>1482</v>
      </c>
      <c r="E2309" s="374" t="s">
        <v>1483</v>
      </c>
      <c r="F2309" s="374"/>
      <c r="G2309" s="180" t="s">
        <v>1484</v>
      </c>
      <c r="H2309" s="179" t="s">
        <v>1485</v>
      </c>
      <c r="I2309" s="179" t="s">
        <v>1486</v>
      </c>
      <c r="J2309" s="179" t="s">
        <v>1487</v>
      </c>
    </row>
    <row r="2310" spans="1:10" ht="52.15" customHeight="1">
      <c r="A2310" s="181" t="s">
        <v>1488</v>
      </c>
      <c r="B2310" s="182" t="s">
        <v>2460</v>
      </c>
      <c r="C2310" s="181" t="s">
        <v>13</v>
      </c>
      <c r="D2310" s="181" t="s">
        <v>853</v>
      </c>
      <c r="E2310" s="375" t="s">
        <v>1938</v>
      </c>
      <c r="F2310" s="375"/>
      <c r="G2310" s="183" t="s">
        <v>21</v>
      </c>
      <c r="H2310" s="195">
        <v>1</v>
      </c>
      <c r="I2310" s="196">
        <v>7131.34</v>
      </c>
      <c r="J2310" s="196">
        <v>7131.34</v>
      </c>
    </row>
    <row r="2311" spans="1:10" ht="39" customHeight="1">
      <c r="A2311" s="168" t="s">
        <v>1492</v>
      </c>
      <c r="B2311" s="169" t="s">
        <v>2461</v>
      </c>
      <c r="C2311" s="168" t="s">
        <v>13</v>
      </c>
      <c r="D2311" s="168" t="s">
        <v>2462</v>
      </c>
      <c r="E2311" s="371" t="s">
        <v>1498</v>
      </c>
      <c r="F2311" s="371"/>
      <c r="G2311" s="170" t="s">
        <v>1534</v>
      </c>
      <c r="H2311" s="189">
        <v>2.23E-2</v>
      </c>
      <c r="I2311" s="190">
        <v>892.57</v>
      </c>
      <c r="J2311" s="190">
        <v>19.899999999999999</v>
      </c>
    </row>
    <row r="2312" spans="1:10" ht="39" customHeight="1">
      <c r="A2312" s="168" t="s">
        <v>1492</v>
      </c>
      <c r="B2312" s="169" t="s">
        <v>2443</v>
      </c>
      <c r="C2312" s="168" t="s">
        <v>13</v>
      </c>
      <c r="D2312" s="168" t="s">
        <v>2444</v>
      </c>
      <c r="E2312" s="371" t="s">
        <v>1613</v>
      </c>
      <c r="F2312" s="371"/>
      <c r="G2312" s="170" t="s">
        <v>1534</v>
      </c>
      <c r="H2312" s="189">
        <v>0.79420000000000002</v>
      </c>
      <c r="I2312" s="190">
        <v>352.46</v>
      </c>
      <c r="J2312" s="190">
        <v>279.92</v>
      </c>
    </row>
    <row r="2313" spans="1:10" ht="64.900000000000006" customHeight="1">
      <c r="A2313" s="168" t="s">
        <v>1492</v>
      </c>
      <c r="B2313" s="169" t="s">
        <v>1636</v>
      </c>
      <c r="C2313" s="168" t="s">
        <v>13</v>
      </c>
      <c r="D2313" s="168" t="s">
        <v>1637</v>
      </c>
      <c r="E2313" s="371" t="s">
        <v>1526</v>
      </c>
      <c r="F2313" s="371"/>
      <c r="G2313" s="170" t="s">
        <v>1527</v>
      </c>
      <c r="H2313" s="189">
        <v>0.83760000000000001</v>
      </c>
      <c r="I2313" s="190">
        <v>153.9</v>
      </c>
      <c r="J2313" s="190">
        <v>128.9</v>
      </c>
    </row>
    <row r="2314" spans="1:10" ht="64.900000000000006" customHeight="1">
      <c r="A2314" s="168" t="s">
        <v>1492</v>
      </c>
      <c r="B2314" s="169" t="s">
        <v>1638</v>
      </c>
      <c r="C2314" s="168" t="s">
        <v>13</v>
      </c>
      <c r="D2314" s="168" t="s">
        <v>1639</v>
      </c>
      <c r="E2314" s="371" t="s">
        <v>1526</v>
      </c>
      <c r="F2314" s="371"/>
      <c r="G2314" s="170" t="s">
        <v>1530</v>
      </c>
      <c r="H2314" s="189">
        <v>1.7069000000000001</v>
      </c>
      <c r="I2314" s="190">
        <v>65.680000000000007</v>
      </c>
      <c r="J2314" s="190">
        <v>112.1</v>
      </c>
    </row>
    <row r="2315" spans="1:10" ht="24" customHeight="1">
      <c r="A2315" s="168" t="s">
        <v>1492</v>
      </c>
      <c r="B2315" s="169" t="s">
        <v>1628</v>
      </c>
      <c r="C2315" s="168" t="s">
        <v>13</v>
      </c>
      <c r="D2315" s="168" t="s">
        <v>1629</v>
      </c>
      <c r="E2315" s="371" t="s">
        <v>1498</v>
      </c>
      <c r="F2315" s="371"/>
      <c r="G2315" s="170" t="s">
        <v>1499</v>
      </c>
      <c r="H2315" s="189">
        <v>2.0312999999999999</v>
      </c>
      <c r="I2315" s="190">
        <v>27.26</v>
      </c>
      <c r="J2315" s="190">
        <v>55.37</v>
      </c>
    </row>
    <row r="2316" spans="1:10" ht="24" customHeight="1">
      <c r="A2316" s="168" t="s">
        <v>1492</v>
      </c>
      <c r="B2316" s="169" t="s">
        <v>1500</v>
      </c>
      <c r="C2316" s="168" t="s">
        <v>13</v>
      </c>
      <c r="D2316" s="168" t="s">
        <v>1501</v>
      </c>
      <c r="E2316" s="371" t="s">
        <v>1498</v>
      </c>
      <c r="F2316" s="371"/>
      <c r="G2316" s="170" t="s">
        <v>1499</v>
      </c>
      <c r="H2316" s="189">
        <v>1.5960000000000001</v>
      </c>
      <c r="I2316" s="190">
        <v>21.78</v>
      </c>
      <c r="J2316" s="190">
        <v>34.76</v>
      </c>
    </row>
    <row r="2317" spans="1:10" ht="39" customHeight="1">
      <c r="A2317" s="168" t="s">
        <v>1492</v>
      </c>
      <c r="B2317" s="169" t="s">
        <v>2463</v>
      </c>
      <c r="C2317" s="168" t="s">
        <v>13</v>
      </c>
      <c r="D2317" s="168" t="s">
        <v>2464</v>
      </c>
      <c r="E2317" s="371" t="s">
        <v>1533</v>
      </c>
      <c r="F2317" s="371"/>
      <c r="G2317" s="170" t="s">
        <v>1534</v>
      </c>
      <c r="H2317" s="189">
        <v>1.54E-2</v>
      </c>
      <c r="I2317" s="190">
        <v>4139.3100000000004</v>
      </c>
      <c r="J2317" s="190">
        <v>63.74</v>
      </c>
    </row>
    <row r="2318" spans="1:10" ht="39" customHeight="1">
      <c r="A2318" s="168" t="s">
        <v>1492</v>
      </c>
      <c r="B2318" s="169" t="s">
        <v>2465</v>
      </c>
      <c r="C2318" s="168" t="s">
        <v>13</v>
      </c>
      <c r="D2318" s="168" t="s">
        <v>2466</v>
      </c>
      <c r="E2318" s="371" t="s">
        <v>1533</v>
      </c>
      <c r="F2318" s="371"/>
      <c r="G2318" s="170" t="s">
        <v>1534</v>
      </c>
      <c r="H2318" s="189">
        <v>0.54800000000000004</v>
      </c>
      <c r="I2318" s="190">
        <v>2278.21</v>
      </c>
      <c r="J2318" s="190">
        <v>1248.45</v>
      </c>
    </row>
    <row r="2319" spans="1:10" ht="39" customHeight="1">
      <c r="A2319" s="171" t="s">
        <v>1502</v>
      </c>
      <c r="B2319" s="172" t="s">
        <v>2467</v>
      </c>
      <c r="C2319" s="171" t="s">
        <v>13</v>
      </c>
      <c r="D2319" s="171" t="s">
        <v>2468</v>
      </c>
      <c r="E2319" s="372" t="s">
        <v>1505</v>
      </c>
      <c r="F2319" s="372"/>
      <c r="G2319" s="173" t="s">
        <v>21</v>
      </c>
      <c r="H2319" s="191">
        <v>6</v>
      </c>
      <c r="I2319" s="192">
        <v>864.7</v>
      </c>
      <c r="J2319" s="192">
        <v>5188.2</v>
      </c>
    </row>
    <row r="2320" spans="1:10" ht="25.5">
      <c r="A2320" s="174"/>
      <c r="B2320" s="174"/>
      <c r="C2320" s="174"/>
      <c r="D2320" s="174"/>
      <c r="E2320" s="174" t="s">
        <v>1512</v>
      </c>
      <c r="F2320" s="175">
        <v>450.4</v>
      </c>
      <c r="G2320" s="174" t="s">
        <v>1513</v>
      </c>
      <c r="H2320" s="175">
        <v>0</v>
      </c>
      <c r="I2320" s="174" t="s">
        <v>1514</v>
      </c>
      <c r="J2320" s="175">
        <v>450.4</v>
      </c>
    </row>
    <row r="2321" spans="1:10">
      <c r="A2321" s="174"/>
      <c r="B2321" s="174"/>
      <c r="C2321" s="174"/>
      <c r="D2321" s="174"/>
      <c r="E2321" s="174" t="s">
        <v>1515</v>
      </c>
      <c r="F2321" s="175">
        <v>1782.83</v>
      </c>
      <c r="G2321" s="174"/>
      <c r="H2321" s="373" t="s">
        <v>1516</v>
      </c>
      <c r="I2321" s="373"/>
      <c r="J2321" s="175">
        <v>8914.17</v>
      </c>
    </row>
    <row r="2322" spans="1:10" ht="49.9" customHeight="1" thickBot="1">
      <c r="A2322" s="176"/>
      <c r="B2322" s="176"/>
      <c r="C2322" s="176"/>
      <c r="D2322" s="176"/>
      <c r="E2322" s="176"/>
      <c r="F2322" s="176"/>
      <c r="G2322" s="176" t="s">
        <v>1517</v>
      </c>
      <c r="H2322" s="193">
        <v>1</v>
      </c>
      <c r="I2322" s="176" t="s">
        <v>1518</v>
      </c>
      <c r="J2322" s="194">
        <v>8914.17</v>
      </c>
    </row>
    <row r="2323" spans="1:10" ht="1.1499999999999999" customHeight="1" thickTop="1">
      <c r="A2323" s="177"/>
      <c r="B2323" s="177"/>
      <c r="C2323" s="177"/>
      <c r="D2323" s="177"/>
      <c r="E2323" s="177"/>
      <c r="F2323" s="177"/>
      <c r="G2323" s="177"/>
      <c r="H2323" s="177"/>
      <c r="I2323" s="177"/>
      <c r="J2323" s="177"/>
    </row>
    <row r="2324" spans="1:10" ht="18" customHeight="1">
      <c r="A2324" s="178" t="s">
        <v>2469</v>
      </c>
      <c r="B2324" s="179" t="s">
        <v>1480</v>
      </c>
      <c r="C2324" s="178" t="s">
        <v>1481</v>
      </c>
      <c r="D2324" s="178" t="s">
        <v>1482</v>
      </c>
      <c r="E2324" s="374" t="s">
        <v>1483</v>
      </c>
      <c r="F2324" s="374"/>
      <c r="G2324" s="180" t="s">
        <v>1484</v>
      </c>
      <c r="H2324" s="179" t="s">
        <v>1485</v>
      </c>
      <c r="I2324" s="179" t="s">
        <v>1486</v>
      </c>
      <c r="J2324" s="179" t="s">
        <v>1487</v>
      </c>
    </row>
    <row r="2325" spans="1:10" ht="52.15" customHeight="1">
      <c r="A2325" s="181" t="s">
        <v>1488</v>
      </c>
      <c r="B2325" s="182" t="s">
        <v>2470</v>
      </c>
      <c r="C2325" s="181" t="s">
        <v>13</v>
      </c>
      <c r="D2325" s="181" t="s">
        <v>856</v>
      </c>
      <c r="E2325" s="375" t="s">
        <v>1938</v>
      </c>
      <c r="F2325" s="375"/>
      <c r="G2325" s="183" t="s">
        <v>21</v>
      </c>
      <c r="H2325" s="195">
        <v>1</v>
      </c>
      <c r="I2325" s="196">
        <v>8918.9699999999993</v>
      </c>
      <c r="J2325" s="196">
        <v>8918.9699999999993</v>
      </c>
    </row>
    <row r="2326" spans="1:10" ht="39" customHeight="1">
      <c r="A2326" s="168" t="s">
        <v>1492</v>
      </c>
      <c r="B2326" s="169" t="s">
        <v>2443</v>
      </c>
      <c r="C2326" s="168" t="s">
        <v>13</v>
      </c>
      <c r="D2326" s="168" t="s">
        <v>2444</v>
      </c>
      <c r="E2326" s="371" t="s">
        <v>1613</v>
      </c>
      <c r="F2326" s="371"/>
      <c r="G2326" s="170" t="s">
        <v>1534</v>
      </c>
      <c r="H2326" s="189">
        <v>0.56100000000000005</v>
      </c>
      <c r="I2326" s="190">
        <v>352.46</v>
      </c>
      <c r="J2326" s="190">
        <v>197.73</v>
      </c>
    </row>
    <row r="2327" spans="1:10" ht="64.900000000000006" customHeight="1">
      <c r="A2327" s="168" t="s">
        <v>1492</v>
      </c>
      <c r="B2327" s="169" t="s">
        <v>1636</v>
      </c>
      <c r="C2327" s="168" t="s">
        <v>13</v>
      </c>
      <c r="D2327" s="168" t="s">
        <v>1637</v>
      </c>
      <c r="E2327" s="371" t="s">
        <v>1526</v>
      </c>
      <c r="F2327" s="371"/>
      <c r="G2327" s="170" t="s">
        <v>1527</v>
      </c>
      <c r="H2327" s="189">
        <v>0.6925</v>
      </c>
      <c r="I2327" s="190">
        <v>153.9</v>
      </c>
      <c r="J2327" s="190">
        <v>106.57</v>
      </c>
    </row>
    <row r="2328" spans="1:10" ht="64.900000000000006" customHeight="1">
      <c r="A2328" s="168" t="s">
        <v>1492</v>
      </c>
      <c r="B2328" s="169" t="s">
        <v>1638</v>
      </c>
      <c r="C2328" s="168" t="s">
        <v>13</v>
      </c>
      <c r="D2328" s="168" t="s">
        <v>1639</v>
      </c>
      <c r="E2328" s="371" t="s">
        <v>1526</v>
      </c>
      <c r="F2328" s="371"/>
      <c r="G2328" s="170" t="s">
        <v>1530</v>
      </c>
      <c r="H2328" s="189">
        <v>1.4113</v>
      </c>
      <c r="I2328" s="190">
        <v>65.680000000000007</v>
      </c>
      <c r="J2328" s="190">
        <v>92.69</v>
      </c>
    </row>
    <row r="2329" spans="1:10" ht="39" customHeight="1">
      <c r="A2329" s="168" t="s">
        <v>1492</v>
      </c>
      <c r="B2329" s="169" t="s">
        <v>2322</v>
      </c>
      <c r="C2329" s="168" t="s">
        <v>13</v>
      </c>
      <c r="D2329" s="168" t="s">
        <v>2323</v>
      </c>
      <c r="E2329" s="371" t="s">
        <v>1498</v>
      </c>
      <c r="F2329" s="371"/>
      <c r="G2329" s="170" t="s">
        <v>1534</v>
      </c>
      <c r="H2329" s="189">
        <v>0.14649999999999999</v>
      </c>
      <c r="I2329" s="190">
        <v>584.75</v>
      </c>
      <c r="J2329" s="190">
        <v>85.66</v>
      </c>
    </row>
    <row r="2330" spans="1:10" ht="24" customHeight="1">
      <c r="A2330" s="168" t="s">
        <v>1492</v>
      </c>
      <c r="B2330" s="169" t="s">
        <v>1628</v>
      </c>
      <c r="C2330" s="168" t="s">
        <v>13</v>
      </c>
      <c r="D2330" s="168" t="s">
        <v>1629</v>
      </c>
      <c r="E2330" s="371" t="s">
        <v>1498</v>
      </c>
      <c r="F2330" s="371"/>
      <c r="G2330" s="170" t="s">
        <v>1499</v>
      </c>
      <c r="H2330" s="189">
        <v>37.589700000000001</v>
      </c>
      <c r="I2330" s="190">
        <v>27.26</v>
      </c>
      <c r="J2330" s="190">
        <v>1024.69</v>
      </c>
    </row>
    <row r="2331" spans="1:10" ht="24" customHeight="1">
      <c r="A2331" s="168" t="s">
        <v>1492</v>
      </c>
      <c r="B2331" s="169" t="s">
        <v>1500</v>
      </c>
      <c r="C2331" s="168" t="s">
        <v>13</v>
      </c>
      <c r="D2331" s="168" t="s">
        <v>1501</v>
      </c>
      <c r="E2331" s="371" t="s">
        <v>1498</v>
      </c>
      <c r="F2331" s="371"/>
      <c r="G2331" s="170" t="s">
        <v>1499</v>
      </c>
      <c r="H2331" s="189">
        <v>29.534800000000001</v>
      </c>
      <c r="I2331" s="190">
        <v>21.78</v>
      </c>
      <c r="J2331" s="190">
        <v>643.26</v>
      </c>
    </row>
    <row r="2332" spans="1:10" ht="39" customHeight="1">
      <c r="A2332" s="168" t="s">
        <v>1492</v>
      </c>
      <c r="B2332" s="169" t="s">
        <v>2324</v>
      </c>
      <c r="C2332" s="168" t="s">
        <v>13</v>
      </c>
      <c r="D2332" s="168" t="s">
        <v>2325</v>
      </c>
      <c r="E2332" s="371" t="s">
        <v>1498</v>
      </c>
      <c r="F2332" s="371"/>
      <c r="G2332" s="170" t="s">
        <v>1534</v>
      </c>
      <c r="H2332" s="189">
        <v>0.82840000000000003</v>
      </c>
      <c r="I2332" s="190">
        <v>712.33</v>
      </c>
      <c r="J2332" s="190">
        <v>590.09</v>
      </c>
    </row>
    <row r="2333" spans="1:10" ht="25.9" customHeight="1">
      <c r="A2333" s="168" t="s">
        <v>1492</v>
      </c>
      <c r="B2333" s="169" t="s">
        <v>2445</v>
      </c>
      <c r="C2333" s="168" t="s">
        <v>13</v>
      </c>
      <c r="D2333" s="168" t="s">
        <v>2446</v>
      </c>
      <c r="E2333" s="371" t="s">
        <v>1533</v>
      </c>
      <c r="F2333" s="371"/>
      <c r="G2333" s="170" t="s">
        <v>1534</v>
      </c>
      <c r="H2333" s="189">
        <v>0.1196</v>
      </c>
      <c r="I2333" s="190">
        <v>1302.81</v>
      </c>
      <c r="J2333" s="190">
        <v>155.81</v>
      </c>
    </row>
    <row r="2334" spans="1:10" ht="25.9" customHeight="1">
      <c r="A2334" s="168" t="s">
        <v>1492</v>
      </c>
      <c r="B2334" s="169" t="s">
        <v>2447</v>
      </c>
      <c r="C2334" s="168" t="s">
        <v>13</v>
      </c>
      <c r="D2334" s="168" t="s">
        <v>2448</v>
      </c>
      <c r="E2334" s="371" t="s">
        <v>1533</v>
      </c>
      <c r="F2334" s="371"/>
      <c r="G2334" s="170" t="s">
        <v>1534</v>
      </c>
      <c r="H2334" s="189">
        <v>0.29530000000000001</v>
      </c>
      <c r="I2334" s="190">
        <v>1265.94</v>
      </c>
      <c r="J2334" s="190">
        <v>373.83</v>
      </c>
    </row>
    <row r="2335" spans="1:10" ht="25.9" customHeight="1">
      <c r="A2335" s="168" t="s">
        <v>1492</v>
      </c>
      <c r="B2335" s="169" t="s">
        <v>2449</v>
      </c>
      <c r="C2335" s="168" t="s">
        <v>13</v>
      </c>
      <c r="D2335" s="168" t="s">
        <v>2450</v>
      </c>
      <c r="E2335" s="371" t="s">
        <v>1533</v>
      </c>
      <c r="F2335" s="371"/>
      <c r="G2335" s="170" t="s">
        <v>86</v>
      </c>
      <c r="H2335" s="189">
        <v>3.9487999999999999</v>
      </c>
      <c r="I2335" s="190">
        <v>10.27</v>
      </c>
      <c r="J2335" s="190">
        <v>40.549999999999997</v>
      </c>
    </row>
    <row r="2336" spans="1:10" ht="25.9" customHeight="1">
      <c r="A2336" s="168" t="s">
        <v>1492</v>
      </c>
      <c r="B2336" s="169" t="s">
        <v>2451</v>
      </c>
      <c r="C2336" s="168" t="s">
        <v>13</v>
      </c>
      <c r="D2336" s="168" t="s">
        <v>2452</v>
      </c>
      <c r="E2336" s="371" t="s">
        <v>1533</v>
      </c>
      <c r="F2336" s="371"/>
      <c r="G2336" s="170" t="s">
        <v>86</v>
      </c>
      <c r="H2336" s="189">
        <v>11.846399999999999</v>
      </c>
      <c r="I2336" s="190">
        <v>9.74</v>
      </c>
      <c r="J2336" s="190">
        <v>115.38</v>
      </c>
    </row>
    <row r="2337" spans="1:10" ht="39" customHeight="1">
      <c r="A2337" s="168" t="s">
        <v>1492</v>
      </c>
      <c r="B2337" s="169" t="s">
        <v>2453</v>
      </c>
      <c r="C2337" s="168" t="s">
        <v>13</v>
      </c>
      <c r="D2337" s="168" t="s">
        <v>2454</v>
      </c>
      <c r="E2337" s="371" t="s">
        <v>1533</v>
      </c>
      <c r="F2337" s="371"/>
      <c r="G2337" s="170" t="s">
        <v>86</v>
      </c>
      <c r="H2337" s="189">
        <v>33.877200000000002</v>
      </c>
      <c r="I2337" s="190">
        <v>15.2</v>
      </c>
      <c r="J2337" s="190">
        <v>514.92999999999995</v>
      </c>
    </row>
    <row r="2338" spans="1:10" ht="39" customHeight="1">
      <c r="A2338" s="168" t="s">
        <v>1492</v>
      </c>
      <c r="B2338" s="169" t="s">
        <v>2326</v>
      </c>
      <c r="C2338" s="168" t="s">
        <v>13</v>
      </c>
      <c r="D2338" s="168" t="s">
        <v>2327</v>
      </c>
      <c r="E2338" s="371" t="s">
        <v>1533</v>
      </c>
      <c r="F2338" s="371"/>
      <c r="G2338" s="170" t="s">
        <v>1534</v>
      </c>
      <c r="H2338" s="189">
        <v>1.2762</v>
      </c>
      <c r="I2338" s="190">
        <v>635.36</v>
      </c>
      <c r="J2338" s="190">
        <v>810.84</v>
      </c>
    </row>
    <row r="2339" spans="1:10" ht="39" customHeight="1">
      <c r="A2339" s="168" t="s">
        <v>1492</v>
      </c>
      <c r="B2339" s="169" t="s">
        <v>2328</v>
      </c>
      <c r="C2339" s="168" t="s">
        <v>13</v>
      </c>
      <c r="D2339" s="168" t="s">
        <v>2329</v>
      </c>
      <c r="E2339" s="371" t="s">
        <v>1533</v>
      </c>
      <c r="F2339" s="371"/>
      <c r="G2339" s="170" t="s">
        <v>1534</v>
      </c>
      <c r="H2339" s="189">
        <v>0.84750000000000003</v>
      </c>
      <c r="I2339" s="190">
        <v>2619.71</v>
      </c>
      <c r="J2339" s="190">
        <v>2220.1999999999998</v>
      </c>
    </row>
    <row r="2340" spans="1:10" ht="25.9" customHeight="1">
      <c r="A2340" s="171" t="s">
        <v>1502</v>
      </c>
      <c r="B2340" s="172" t="s">
        <v>2455</v>
      </c>
      <c r="C2340" s="171" t="s">
        <v>13</v>
      </c>
      <c r="D2340" s="171" t="s">
        <v>2456</v>
      </c>
      <c r="E2340" s="372" t="s">
        <v>1505</v>
      </c>
      <c r="F2340" s="372"/>
      <c r="G2340" s="173" t="s">
        <v>21</v>
      </c>
      <c r="H2340" s="191">
        <v>100.8</v>
      </c>
      <c r="I2340" s="192">
        <v>3.38</v>
      </c>
      <c r="J2340" s="192">
        <v>340.7</v>
      </c>
    </row>
    <row r="2341" spans="1:10" ht="25.9" customHeight="1">
      <c r="A2341" s="171" t="s">
        <v>1502</v>
      </c>
      <c r="B2341" s="172" t="s">
        <v>1652</v>
      </c>
      <c r="C2341" s="171" t="s">
        <v>13</v>
      </c>
      <c r="D2341" s="171" t="s">
        <v>1653</v>
      </c>
      <c r="E2341" s="372" t="s">
        <v>1505</v>
      </c>
      <c r="F2341" s="372"/>
      <c r="G2341" s="173" t="s">
        <v>1599</v>
      </c>
      <c r="H2341" s="191">
        <v>2.6499999999999999E-2</v>
      </c>
      <c r="I2341" s="192">
        <v>8.34</v>
      </c>
      <c r="J2341" s="192">
        <v>0.22</v>
      </c>
    </row>
    <row r="2342" spans="1:10" ht="25.9" customHeight="1">
      <c r="A2342" s="171" t="s">
        <v>1502</v>
      </c>
      <c r="B2342" s="172" t="s">
        <v>1535</v>
      </c>
      <c r="C2342" s="171" t="s">
        <v>13</v>
      </c>
      <c r="D2342" s="171" t="s">
        <v>1536</v>
      </c>
      <c r="E2342" s="372" t="s">
        <v>1505</v>
      </c>
      <c r="F2342" s="372"/>
      <c r="G2342" s="173" t="s">
        <v>29</v>
      </c>
      <c r="H2342" s="191">
        <v>0.57720000000000005</v>
      </c>
      <c r="I2342" s="192">
        <v>10.220000000000001</v>
      </c>
      <c r="J2342" s="192">
        <v>5.89</v>
      </c>
    </row>
    <row r="2343" spans="1:10" ht="25.9" customHeight="1">
      <c r="A2343" s="171" t="s">
        <v>1502</v>
      </c>
      <c r="B2343" s="172" t="s">
        <v>1654</v>
      </c>
      <c r="C2343" s="171" t="s">
        <v>13</v>
      </c>
      <c r="D2343" s="171" t="s">
        <v>1655</v>
      </c>
      <c r="E2343" s="372" t="s">
        <v>1505</v>
      </c>
      <c r="F2343" s="372"/>
      <c r="G2343" s="173" t="s">
        <v>29</v>
      </c>
      <c r="H2343" s="191">
        <v>0.68640000000000001</v>
      </c>
      <c r="I2343" s="192">
        <v>3.57</v>
      </c>
      <c r="J2343" s="192">
        <v>2.4500000000000002</v>
      </c>
    </row>
    <row r="2344" spans="1:10" ht="25.9" customHeight="1">
      <c r="A2344" s="171" t="s">
        <v>1502</v>
      </c>
      <c r="B2344" s="172" t="s">
        <v>2471</v>
      </c>
      <c r="C2344" s="171" t="s">
        <v>13</v>
      </c>
      <c r="D2344" s="171" t="s">
        <v>2472</v>
      </c>
      <c r="E2344" s="372" t="s">
        <v>1505</v>
      </c>
      <c r="F2344" s="372"/>
      <c r="G2344" s="173" t="s">
        <v>1534</v>
      </c>
      <c r="H2344" s="191">
        <v>2.9228999999999998</v>
      </c>
      <c r="I2344" s="192">
        <v>252.66</v>
      </c>
      <c r="J2344" s="192">
        <v>738.49</v>
      </c>
    </row>
    <row r="2345" spans="1:10" ht="25.9" customHeight="1">
      <c r="A2345" s="171" t="s">
        <v>1502</v>
      </c>
      <c r="B2345" s="172" t="s">
        <v>1510</v>
      </c>
      <c r="C2345" s="171" t="s">
        <v>13</v>
      </c>
      <c r="D2345" s="171" t="s">
        <v>1511</v>
      </c>
      <c r="E2345" s="372" t="s">
        <v>1505</v>
      </c>
      <c r="F2345" s="372"/>
      <c r="G2345" s="173" t="s">
        <v>86</v>
      </c>
      <c r="H2345" s="191">
        <v>6.08E-2</v>
      </c>
      <c r="I2345" s="192">
        <v>18.36</v>
      </c>
      <c r="J2345" s="192">
        <v>1.1100000000000001</v>
      </c>
    </row>
    <row r="2346" spans="1:10" ht="39" customHeight="1">
      <c r="A2346" s="171" t="s">
        <v>1502</v>
      </c>
      <c r="B2346" s="172" t="s">
        <v>2330</v>
      </c>
      <c r="C2346" s="171" t="s">
        <v>13</v>
      </c>
      <c r="D2346" s="171" t="s">
        <v>2331</v>
      </c>
      <c r="E2346" s="372" t="s">
        <v>1505</v>
      </c>
      <c r="F2346" s="372"/>
      <c r="G2346" s="173" t="s">
        <v>29</v>
      </c>
      <c r="H2346" s="191">
        <v>2.1528</v>
      </c>
      <c r="I2346" s="192">
        <v>16.95</v>
      </c>
      <c r="J2346" s="192">
        <v>36.479999999999997</v>
      </c>
    </row>
    <row r="2347" spans="1:10" ht="25.9" customHeight="1">
      <c r="A2347" s="171" t="s">
        <v>1502</v>
      </c>
      <c r="B2347" s="172" t="s">
        <v>2457</v>
      </c>
      <c r="C2347" s="171" t="s">
        <v>13</v>
      </c>
      <c r="D2347" s="171" t="s">
        <v>2458</v>
      </c>
      <c r="E2347" s="372" t="s">
        <v>1505</v>
      </c>
      <c r="F2347" s="372"/>
      <c r="G2347" s="173" t="s">
        <v>21</v>
      </c>
      <c r="H2347" s="191">
        <v>150.99379999999999</v>
      </c>
      <c r="I2347" s="192">
        <v>5.44</v>
      </c>
      <c r="J2347" s="192">
        <v>821.4</v>
      </c>
    </row>
    <row r="2348" spans="1:10" ht="25.5">
      <c r="A2348" s="174"/>
      <c r="B2348" s="174"/>
      <c r="C2348" s="174"/>
      <c r="D2348" s="174"/>
      <c r="E2348" s="174" t="s">
        <v>1512</v>
      </c>
      <c r="F2348" s="175">
        <v>2486.7800000000002</v>
      </c>
      <c r="G2348" s="174" t="s">
        <v>1513</v>
      </c>
      <c r="H2348" s="175">
        <v>0</v>
      </c>
      <c r="I2348" s="174" t="s">
        <v>1514</v>
      </c>
      <c r="J2348" s="175">
        <v>2486.7800000000002</v>
      </c>
    </row>
    <row r="2349" spans="1:10">
      <c r="A2349" s="174"/>
      <c r="B2349" s="174"/>
      <c r="C2349" s="174"/>
      <c r="D2349" s="174"/>
      <c r="E2349" s="174" t="s">
        <v>1515</v>
      </c>
      <c r="F2349" s="175">
        <v>2229.7399999999998</v>
      </c>
      <c r="G2349" s="174"/>
      <c r="H2349" s="373" t="s">
        <v>1516</v>
      </c>
      <c r="I2349" s="373"/>
      <c r="J2349" s="175">
        <v>11148.71</v>
      </c>
    </row>
    <row r="2350" spans="1:10" ht="49.9" customHeight="1" thickBot="1">
      <c r="A2350" s="176"/>
      <c r="B2350" s="176"/>
      <c r="C2350" s="176"/>
      <c r="D2350" s="176"/>
      <c r="E2350" s="176"/>
      <c r="F2350" s="176"/>
      <c r="G2350" s="176" t="s">
        <v>1517</v>
      </c>
      <c r="H2350" s="193">
        <v>1</v>
      </c>
      <c r="I2350" s="176" t="s">
        <v>1518</v>
      </c>
      <c r="J2350" s="194">
        <v>11148.71</v>
      </c>
    </row>
    <row r="2351" spans="1:10" ht="1.1499999999999999" customHeight="1" thickTop="1">
      <c r="A2351" s="177"/>
      <c r="B2351" s="177"/>
      <c r="C2351" s="177"/>
      <c r="D2351" s="177"/>
      <c r="E2351" s="177"/>
      <c r="F2351" s="177"/>
      <c r="G2351" s="177"/>
      <c r="H2351" s="177"/>
      <c r="I2351" s="177"/>
      <c r="J2351" s="177"/>
    </row>
    <row r="2352" spans="1:10" ht="18" customHeight="1">
      <c r="A2352" s="178" t="s">
        <v>2473</v>
      </c>
      <c r="B2352" s="179" t="s">
        <v>1480</v>
      </c>
      <c r="C2352" s="178" t="s">
        <v>1481</v>
      </c>
      <c r="D2352" s="178" t="s">
        <v>1482</v>
      </c>
      <c r="E2352" s="374" t="s">
        <v>1483</v>
      </c>
      <c r="F2352" s="374"/>
      <c r="G2352" s="180" t="s">
        <v>1484</v>
      </c>
      <c r="H2352" s="179" t="s">
        <v>1485</v>
      </c>
      <c r="I2352" s="179" t="s">
        <v>1486</v>
      </c>
      <c r="J2352" s="179" t="s">
        <v>1487</v>
      </c>
    </row>
    <row r="2353" spans="1:10" ht="52.15" customHeight="1">
      <c r="A2353" s="181" t="s">
        <v>1488</v>
      </c>
      <c r="B2353" s="182" t="s">
        <v>2474</v>
      </c>
      <c r="C2353" s="181" t="s">
        <v>13</v>
      </c>
      <c r="D2353" s="181" t="s">
        <v>861</v>
      </c>
      <c r="E2353" s="375" t="s">
        <v>1938</v>
      </c>
      <c r="F2353" s="375"/>
      <c r="G2353" s="183" t="s">
        <v>21</v>
      </c>
      <c r="H2353" s="195">
        <v>1</v>
      </c>
      <c r="I2353" s="196">
        <v>306.27</v>
      </c>
      <c r="J2353" s="196">
        <v>306.27</v>
      </c>
    </row>
    <row r="2354" spans="1:10" ht="25.9" customHeight="1">
      <c r="A2354" s="168" t="s">
        <v>1492</v>
      </c>
      <c r="B2354" s="169" t="s">
        <v>2475</v>
      </c>
      <c r="C2354" s="168" t="s">
        <v>13</v>
      </c>
      <c r="D2354" s="168" t="s">
        <v>2476</v>
      </c>
      <c r="E2354" s="371" t="s">
        <v>1938</v>
      </c>
      <c r="F2354" s="371"/>
      <c r="G2354" s="170" t="s">
        <v>21</v>
      </c>
      <c r="H2354" s="189">
        <v>1</v>
      </c>
      <c r="I2354" s="190">
        <v>297.99</v>
      </c>
      <c r="J2354" s="190">
        <v>297.99</v>
      </c>
    </row>
    <row r="2355" spans="1:10" ht="39" customHeight="1">
      <c r="A2355" s="171" t="s">
        <v>1502</v>
      </c>
      <c r="B2355" s="172" t="s">
        <v>2477</v>
      </c>
      <c r="C2355" s="171" t="s">
        <v>13</v>
      </c>
      <c r="D2355" s="171" t="s">
        <v>2478</v>
      </c>
      <c r="E2355" s="372" t="s">
        <v>1505</v>
      </c>
      <c r="F2355" s="372"/>
      <c r="G2355" s="173" t="s">
        <v>21</v>
      </c>
      <c r="H2355" s="191">
        <v>1</v>
      </c>
      <c r="I2355" s="192">
        <v>8.2799999999999994</v>
      </c>
      <c r="J2355" s="192">
        <v>8.2799999999999994</v>
      </c>
    </row>
    <row r="2356" spans="1:10" ht="25.5">
      <c r="A2356" s="174"/>
      <c r="B2356" s="174"/>
      <c r="C2356" s="174"/>
      <c r="D2356" s="174"/>
      <c r="E2356" s="174" t="s">
        <v>1512</v>
      </c>
      <c r="F2356" s="175">
        <v>14.45</v>
      </c>
      <c r="G2356" s="174" t="s">
        <v>1513</v>
      </c>
      <c r="H2356" s="175">
        <v>0</v>
      </c>
      <c r="I2356" s="174" t="s">
        <v>1514</v>
      </c>
      <c r="J2356" s="175">
        <v>14.45</v>
      </c>
    </row>
    <row r="2357" spans="1:10">
      <c r="A2357" s="174"/>
      <c r="B2357" s="174"/>
      <c r="C2357" s="174"/>
      <c r="D2357" s="174"/>
      <c r="E2357" s="174" t="s">
        <v>1515</v>
      </c>
      <c r="F2357" s="175">
        <v>76.56</v>
      </c>
      <c r="G2357" s="174"/>
      <c r="H2357" s="373" t="s">
        <v>1516</v>
      </c>
      <c r="I2357" s="373"/>
      <c r="J2357" s="175">
        <v>382.83</v>
      </c>
    </row>
    <row r="2358" spans="1:10" ht="49.9" customHeight="1" thickBot="1">
      <c r="A2358" s="176"/>
      <c r="B2358" s="176"/>
      <c r="C2358" s="176"/>
      <c r="D2358" s="176"/>
      <c r="E2358" s="176"/>
      <c r="F2358" s="176"/>
      <c r="G2358" s="176" t="s">
        <v>1517</v>
      </c>
      <c r="H2358" s="193">
        <v>4</v>
      </c>
      <c r="I2358" s="176" t="s">
        <v>1518</v>
      </c>
      <c r="J2358" s="194">
        <v>1531.32</v>
      </c>
    </row>
    <row r="2359" spans="1:10" ht="1.1499999999999999" customHeight="1" thickTop="1">
      <c r="A2359" s="177"/>
      <c r="B2359" s="177"/>
      <c r="C2359" s="177"/>
      <c r="D2359" s="177"/>
      <c r="E2359" s="177"/>
      <c r="F2359" s="177"/>
      <c r="G2359" s="177"/>
      <c r="H2359" s="177"/>
      <c r="I2359" s="177"/>
      <c r="J2359" s="177"/>
    </row>
    <row r="2360" spans="1:10" ht="18" customHeight="1">
      <c r="A2360" s="178" t="s">
        <v>2479</v>
      </c>
      <c r="B2360" s="179" t="s">
        <v>1480</v>
      </c>
      <c r="C2360" s="178" t="s">
        <v>1481</v>
      </c>
      <c r="D2360" s="178" t="s">
        <v>1482</v>
      </c>
      <c r="E2360" s="374" t="s">
        <v>1483</v>
      </c>
      <c r="F2360" s="374"/>
      <c r="G2360" s="180" t="s">
        <v>1484</v>
      </c>
      <c r="H2360" s="179" t="s">
        <v>1485</v>
      </c>
      <c r="I2360" s="179" t="s">
        <v>1486</v>
      </c>
      <c r="J2360" s="179" t="s">
        <v>1487</v>
      </c>
    </row>
    <row r="2361" spans="1:10" ht="25.9" customHeight="1">
      <c r="A2361" s="181" t="s">
        <v>1488</v>
      </c>
      <c r="B2361" s="182" t="s">
        <v>2480</v>
      </c>
      <c r="C2361" s="181" t="s">
        <v>13</v>
      </c>
      <c r="D2361" s="181" t="s">
        <v>864</v>
      </c>
      <c r="E2361" s="375" t="s">
        <v>1938</v>
      </c>
      <c r="F2361" s="375"/>
      <c r="G2361" s="183" t="s">
        <v>21</v>
      </c>
      <c r="H2361" s="195">
        <v>1</v>
      </c>
      <c r="I2361" s="196">
        <v>544.17999999999995</v>
      </c>
      <c r="J2361" s="196">
        <v>544.17999999999995</v>
      </c>
    </row>
    <row r="2362" spans="1:10" ht="25.9" customHeight="1">
      <c r="A2362" s="168" t="s">
        <v>1492</v>
      </c>
      <c r="B2362" s="169" t="s">
        <v>1939</v>
      </c>
      <c r="C2362" s="168" t="s">
        <v>13</v>
      </c>
      <c r="D2362" s="168" t="s">
        <v>1940</v>
      </c>
      <c r="E2362" s="371" t="s">
        <v>1498</v>
      </c>
      <c r="F2362" s="371"/>
      <c r="G2362" s="170" t="s">
        <v>1499</v>
      </c>
      <c r="H2362" s="189">
        <v>0.49680000000000002</v>
      </c>
      <c r="I2362" s="190">
        <v>26.5</v>
      </c>
      <c r="J2362" s="190">
        <v>13.16</v>
      </c>
    </row>
    <row r="2363" spans="1:10" ht="24" customHeight="1">
      <c r="A2363" s="168" t="s">
        <v>1492</v>
      </c>
      <c r="B2363" s="169" t="s">
        <v>1500</v>
      </c>
      <c r="C2363" s="168" t="s">
        <v>13</v>
      </c>
      <c r="D2363" s="168" t="s">
        <v>1501</v>
      </c>
      <c r="E2363" s="371" t="s">
        <v>1498</v>
      </c>
      <c r="F2363" s="371"/>
      <c r="G2363" s="170" t="s">
        <v>1499</v>
      </c>
      <c r="H2363" s="189">
        <v>0.34949999999999998</v>
      </c>
      <c r="I2363" s="190">
        <v>21.78</v>
      </c>
      <c r="J2363" s="190">
        <v>7.61</v>
      </c>
    </row>
    <row r="2364" spans="1:10" ht="39" customHeight="1">
      <c r="A2364" s="171" t="s">
        <v>1502</v>
      </c>
      <c r="B2364" s="172" t="s">
        <v>2481</v>
      </c>
      <c r="C2364" s="171" t="s">
        <v>13</v>
      </c>
      <c r="D2364" s="171" t="s">
        <v>2482</v>
      </c>
      <c r="E2364" s="372" t="s">
        <v>1505</v>
      </c>
      <c r="F2364" s="372"/>
      <c r="G2364" s="173" t="s">
        <v>21</v>
      </c>
      <c r="H2364" s="191">
        <v>2</v>
      </c>
      <c r="I2364" s="192">
        <v>25.97</v>
      </c>
      <c r="J2364" s="192">
        <v>51.94</v>
      </c>
    </row>
    <row r="2365" spans="1:10" ht="25.9" customHeight="1">
      <c r="A2365" s="171" t="s">
        <v>1502</v>
      </c>
      <c r="B2365" s="172" t="s">
        <v>2483</v>
      </c>
      <c r="C2365" s="171" t="s">
        <v>13</v>
      </c>
      <c r="D2365" s="171" t="s">
        <v>2484</v>
      </c>
      <c r="E2365" s="372" t="s">
        <v>1505</v>
      </c>
      <c r="F2365" s="372"/>
      <c r="G2365" s="173" t="s">
        <v>21</v>
      </c>
      <c r="H2365" s="191">
        <v>1</v>
      </c>
      <c r="I2365" s="192">
        <v>12.98</v>
      </c>
      <c r="J2365" s="192">
        <v>12.98</v>
      </c>
    </row>
    <row r="2366" spans="1:10" ht="25.9" customHeight="1">
      <c r="A2366" s="171" t="s">
        <v>1502</v>
      </c>
      <c r="B2366" s="172" t="s">
        <v>2485</v>
      </c>
      <c r="C2366" s="171" t="s">
        <v>13</v>
      </c>
      <c r="D2366" s="171" t="s">
        <v>2486</v>
      </c>
      <c r="E2366" s="372" t="s">
        <v>1505</v>
      </c>
      <c r="F2366" s="372"/>
      <c r="G2366" s="173" t="s">
        <v>21</v>
      </c>
      <c r="H2366" s="191">
        <v>1</v>
      </c>
      <c r="I2366" s="192">
        <v>448.69</v>
      </c>
      <c r="J2366" s="192">
        <v>448.69</v>
      </c>
    </row>
    <row r="2367" spans="1:10" ht="24" customHeight="1">
      <c r="A2367" s="171" t="s">
        <v>1502</v>
      </c>
      <c r="B2367" s="172" t="s">
        <v>2487</v>
      </c>
      <c r="C2367" s="171" t="s">
        <v>13</v>
      </c>
      <c r="D2367" s="171" t="s">
        <v>2488</v>
      </c>
      <c r="E2367" s="372" t="s">
        <v>1505</v>
      </c>
      <c r="F2367" s="372"/>
      <c r="G2367" s="173" t="s">
        <v>86</v>
      </c>
      <c r="H2367" s="191">
        <v>8.8099999999999998E-2</v>
      </c>
      <c r="I2367" s="192">
        <v>111.3</v>
      </c>
      <c r="J2367" s="192">
        <v>9.8000000000000007</v>
      </c>
    </row>
    <row r="2368" spans="1:10" ht="25.5">
      <c r="A2368" s="174"/>
      <c r="B2368" s="174"/>
      <c r="C2368" s="174"/>
      <c r="D2368" s="174"/>
      <c r="E2368" s="174" t="s">
        <v>1512</v>
      </c>
      <c r="F2368" s="175">
        <v>14.45</v>
      </c>
      <c r="G2368" s="174" t="s">
        <v>1513</v>
      </c>
      <c r="H2368" s="175">
        <v>0</v>
      </c>
      <c r="I2368" s="174" t="s">
        <v>1514</v>
      </c>
      <c r="J2368" s="175">
        <v>14.45</v>
      </c>
    </row>
    <row r="2369" spans="1:10">
      <c r="A2369" s="174"/>
      <c r="B2369" s="174"/>
      <c r="C2369" s="174"/>
      <c r="D2369" s="174"/>
      <c r="E2369" s="174" t="s">
        <v>1515</v>
      </c>
      <c r="F2369" s="175">
        <v>136.04</v>
      </c>
      <c r="G2369" s="174"/>
      <c r="H2369" s="373" t="s">
        <v>1516</v>
      </c>
      <c r="I2369" s="373"/>
      <c r="J2369" s="175">
        <v>680.22</v>
      </c>
    </row>
    <row r="2370" spans="1:10" ht="49.9" customHeight="1" thickBot="1">
      <c r="A2370" s="176"/>
      <c r="B2370" s="176"/>
      <c r="C2370" s="176"/>
      <c r="D2370" s="176"/>
      <c r="E2370" s="176"/>
      <c r="F2370" s="176"/>
      <c r="G2370" s="176" t="s">
        <v>1517</v>
      </c>
      <c r="H2370" s="193">
        <v>9</v>
      </c>
      <c r="I2370" s="176" t="s">
        <v>1518</v>
      </c>
      <c r="J2370" s="194">
        <v>6121.98</v>
      </c>
    </row>
    <row r="2371" spans="1:10" ht="1.1499999999999999" customHeight="1" thickTop="1">
      <c r="A2371" s="177"/>
      <c r="B2371" s="177"/>
      <c r="C2371" s="177"/>
      <c r="D2371" s="177"/>
      <c r="E2371" s="177"/>
      <c r="F2371" s="177"/>
      <c r="G2371" s="177"/>
      <c r="H2371" s="177"/>
      <c r="I2371" s="177"/>
      <c r="J2371" s="177"/>
    </row>
    <row r="2372" spans="1:10" ht="18" customHeight="1">
      <c r="A2372" s="178" t="s">
        <v>2489</v>
      </c>
      <c r="B2372" s="179" t="s">
        <v>1480</v>
      </c>
      <c r="C2372" s="178" t="s">
        <v>1481</v>
      </c>
      <c r="D2372" s="178" t="s">
        <v>1482</v>
      </c>
      <c r="E2372" s="374" t="s">
        <v>1483</v>
      </c>
      <c r="F2372" s="374"/>
      <c r="G2372" s="180" t="s">
        <v>1484</v>
      </c>
      <c r="H2372" s="179" t="s">
        <v>1485</v>
      </c>
      <c r="I2372" s="179" t="s">
        <v>1486</v>
      </c>
      <c r="J2372" s="179" t="s">
        <v>1487</v>
      </c>
    </row>
    <row r="2373" spans="1:10" ht="25.9" customHeight="1">
      <c r="A2373" s="181" t="s">
        <v>1488</v>
      </c>
      <c r="B2373" s="182" t="s">
        <v>2490</v>
      </c>
      <c r="C2373" s="181" t="s">
        <v>13</v>
      </c>
      <c r="D2373" s="181" t="s">
        <v>867</v>
      </c>
      <c r="E2373" s="375" t="s">
        <v>1938</v>
      </c>
      <c r="F2373" s="375"/>
      <c r="G2373" s="183" t="s">
        <v>21</v>
      </c>
      <c r="H2373" s="195">
        <v>1</v>
      </c>
      <c r="I2373" s="196">
        <v>42.12</v>
      </c>
      <c r="J2373" s="196">
        <v>42.12</v>
      </c>
    </row>
    <row r="2374" spans="1:10" ht="25.9" customHeight="1">
      <c r="A2374" s="168" t="s">
        <v>1492</v>
      </c>
      <c r="B2374" s="169" t="s">
        <v>1939</v>
      </c>
      <c r="C2374" s="168" t="s">
        <v>13</v>
      </c>
      <c r="D2374" s="168" t="s">
        <v>1940</v>
      </c>
      <c r="E2374" s="371" t="s">
        <v>1498</v>
      </c>
      <c r="F2374" s="371"/>
      <c r="G2374" s="170" t="s">
        <v>1499</v>
      </c>
      <c r="H2374" s="189">
        <v>0.15359999999999999</v>
      </c>
      <c r="I2374" s="190">
        <v>26.5</v>
      </c>
      <c r="J2374" s="190">
        <v>4.07</v>
      </c>
    </row>
    <row r="2375" spans="1:10" ht="24" customHeight="1">
      <c r="A2375" s="168" t="s">
        <v>1492</v>
      </c>
      <c r="B2375" s="169" t="s">
        <v>1500</v>
      </c>
      <c r="C2375" s="168" t="s">
        <v>13</v>
      </c>
      <c r="D2375" s="168" t="s">
        <v>1501</v>
      </c>
      <c r="E2375" s="371" t="s">
        <v>1498</v>
      </c>
      <c r="F2375" s="371"/>
      <c r="G2375" s="170" t="s">
        <v>1499</v>
      </c>
      <c r="H2375" s="189">
        <v>4.8399999999999999E-2</v>
      </c>
      <c r="I2375" s="190">
        <v>21.78</v>
      </c>
      <c r="J2375" s="190">
        <v>1.05</v>
      </c>
    </row>
    <row r="2376" spans="1:10" ht="24" customHeight="1">
      <c r="A2376" s="171" t="s">
        <v>1502</v>
      </c>
      <c r="B2376" s="172" t="s">
        <v>2491</v>
      </c>
      <c r="C2376" s="171" t="s">
        <v>13</v>
      </c>
      <c r="D2376" s="171" t="s">
        <v>2492</v>
      </c>
      <c r="E2376" s="372" t="s">
        <v>1505</v>
      </c>
      <c r="F2376" s="372"/>
      <c r="G2376" s="173" t="s">
        <v>21</v>
      </c>
      <c r="H2376" s="191">
        <v>1</v>
      </c>
      <c r="I2376" s="192">
        <v>37</v>
      </c>
      <c r="J2376" s="192">
        <v>37</v>
      </c>
    </row>
    <row r="2377" spans="1:10" ht="25.5">
      <c r="A2377" s="174"/>
      <c r="B2377" s="174"/>
      <c r="C2377" s="174"/>
      <c r="D2377" s="174"/>
      <c r="E2377" s="174" t="s">
        <v>1512</v>
      </c>
      <c r="F2377" s="175">
        <v>3.63</v>
      </c>
      <c r="G2377" s="174" t="s">
        <v>1513</v>
      </c>
      <c r="H2377" s="175">
        <v>0</v>
      </c>
      <c r="I2377" s="174" t="s">
        <v>1514</v>
      </c>
      <c r="J2377" s="175">
        <v>3.63</v>
      </c>
    </row>
    <row r="2378" spans="1:10">
      <c r="A2378" s="174"/>
      <c r="B2378" s="174"/>
      <c r="C2378" s="174"/>
      <c r="D2378" s="174"/>
      <c r="E2378" s="174" t="s">
        <v>1515</v>
      </c>
      <c r="F2378" s="175">
        <v>10.53</v>
      </c>
      <c r="G2378" s="174"/>
      <c r="H2378" s="373" t="s">
        <v>1516</v>
      </c>
      <c r="I2378" s="373"/>
      <c r="J2378" s="175">
        <v>52.65</v>
      </c>
    </row>
    <row r="2379" spans="1:10" ht="49.9" customHeight="1" thickBot="1">
      <c r="A2379" s="176"/>
      <c r="B2379" s="176"/>
      <c r="C2379" s="176"/>
      <c r="D2379" s="176"/>
      <c r="E2379" s="176"/>
      <c r="F2379" s="176"/>
      <c r="G2379" s="176" t="s">
        <v>1517</v>
      </c>
      <c r="H2379" s="193">
        <v>4</v>
      </c>
      <c r="I2379" s="176" t="s">
        <v>1518</v>
      </c>
      <c r="J2379" s="194">
        <v>210.6</v>
      </c>
    </row>
    <row r="2380" spans="1:10" ht="1.1499999999999999" customHeight="1" thickTop="1">
      <c r="A2380" s="177"/>
      <c r="B2380" s="177"/>
      <c r="C2380" s="177"/>
      <c r="D2380" s="177"/>
      <c r="E2380" s="177"/>
      <c r="F2380" s="177"/>
      <c r="G2380" s="177"/>
      <c r="H2380" s="177"/>
      <c r="I2380" s="177"/>
      <c r="J2380" s="177"/>
    </row>
    <row r="2381" spans="1:10" ht="18" customHeight="1">
      <c r="A2381" s="178" t="s">
        <v>2493</v>
      </c>
      <c r="B2381" s="179" t="s">
        <v>1480</v>
      </c>
      <c r="C2381" s="178" t="s">
        <v>1481</v>
      </c>
      <c r="D2381" s="178" t="s">
        <v>1482</v>
      </c>
      <c r="E2381" s="374" t="s">
        <v>1483</v>
      </c>
      <c r="F2381" s="374"/>
      <c r="G2381" s="180" t="s">
        <v>1484</v>
      </c>
      <c r="H2381" s="179" t="s">
        <v>1485</v>
      </c>
      <c r="I2381" s="179" t="s">
        <v>1486</v>
      </c>
      <c r="J2381" s="179" t="s">
        <v>1487</v>
      </c>
    </row>
    <row r="2382" spans="1:10" ht="25.9" customHeight="1">
      <c r="A2382" s="181" t="s">
        <v>1488</v>
      </c>
      <c r="B2382" s="182" t="s">
        <v>2494</v>
      </c>
      <c r="C2382" s="181" t="s">
        <v>13</v>
      </c>
      <c r="D2382" s="181" t="s">
        <v>870</v>
      </c>
      <c r="E2382" s="375" t="s">
        <v>1938</v>
      </c>
      <c r="F2382" s="375"/>
      <c r="G2382" s="183" t="s">
        <v>21</v>
      </c>
      <c r="H2382" s="195">
        <v>1</v>
      </c>
      <c r="I2382" s="196">
        <v>83.86</v>
      </c>
      <c r="J2382" s="196">
        <v>83.86</v>
      </c>
    </row>
    <row r="2383" spans="1:10" ht="25.9" customHeight="1">
      <c r="A2383" s="168" t="s">
        <v>1492</v>
      </c>
      <c r="B2383" s="169" t="s">
        <v>1939</v>
      </c>
      <c r="C2383" s="168" t="s">
        <v>13</v>
      </c>
      <c r="D2383" s="168" t="s">
        <v>1940</v>
      </c>
      <c r="E2383" s="371" t="s">
        <v>1498</v>
      </c>
      <c r="F2383" s="371"/>
      <c r="G2383" s="170" t="s">
        <v>1499</v>
      </c>
      <c r="H2383" s="189">
        <v>0.15359999999999999</v>
      </c>
      <c r="I2383" s="190">
        <v>26.5</v>
      </c>
      <c r="J2383" s="190">
        <v>4.07</v>
      </c>
    </row>
    <row r="2384" spans="1:10" ht="24" customHeight="1">
      <c r="A2384" s="168" t="s">
        <v>1492</v>
      </c>
      <c r="B2384" s="169" t="s">
        <v>1500</v>
      </c>
      <c r="C2384" s="168" t="s">
        <v>13</v>
      </c>
      <c r="D2384" s="168" t="s">
        <v>1501</v>
      </c>
      <c r="E2384" s="371" t="s">
        <v>1498</v>
      </c>
      <c r="F2384" s="371"/>
      <c r="G2384" s="170" t="s">
        <v>1499</v>
      </c>
      <c r="H2384" s="189">
        <v>4.8399999999999999E-2</v>
      </c>
      <c r="I2384" s="190">
        <v>21.78</v>
      </c>
      <c r="J2384" s="190">
        <v>1.05</v>
      </c>
    </row>
    <row r="2385" spans="1:10" ht="25.9" customHeight="1">
      <c r="A2385" s="171" t="s">
        <v>1502</v>
      </c>
      <c r="B2385" s="172" t="s">
        <v>2495</v>
      </c>
      <c r="C2385" s="171" t="s">
        <v>13</v>
      </c>
      <c r="D2385" s="171" t="s">
        <v>2496</v>
      </c>
      <c r="E2385" s="372" t="s">
        <v>1505</v>
      </c>
      <c r="F2385" s="372"/>
      <c r="G2385" s="173" t="s">
        <v>21</v>
      </c>
      <c r="H2385" s="191">
        <v>1</v>
      </c>
      <c r="I2385" s="192">
        <v>78.739999999999995</v>
      </c>
      <c r="J2385" s="192">
        <v>78.739999999999995</v>
      </c>
    </row>
    <row r="2386" spans="1:10" ht="25.5">
      <c r="A2386" s="174"/>
      <c r="B2386" s="174"/>
      <c r="C2386" s="174"/>
      <c r="D2386" s="174"/>
      <c r="E2386" s="174" t="s">
        <v>1512</v>
      </c>
      <c r="F2386" s="175">
        <v>3.63</v>
      </c>
      <c r="G2386" s="174" t="s">
        <v>1513</v>
      </c>
      <c r="H2386" s="175">
        <v>0</v>
      </c>
      <c r="I2386" s="174" t="s">
        <v>1514</v>
      </c>
      <c r="J2386" s="175">
        <v>3.63</v>
      </c>
    </row>
    <row r="2387" spans="1:10">
      <c r="A2387" s="174"/>
      <c r="B2387" s="174"/>
      <c r="C2387" s="174"/>
      <c r="D2387" s="174"/>
      <c r="E2387" s="174" t="s">
        <v>1515</v>
      </c>
      <c r="F2387" s="175">
        <v>20.96</v>
      </c>
      <c r="G2387" s="174"/>
      <c r="H2387" s="373" t="s">
        <v>1516</v>
      </c>
      <c r="I2387" s="373"/>
      <c r="J2387" s="175">
        <v>104.82</v>
      </c>
    </row>
    <row r="2388" spans="1:10" ht="49.9" customHeight="1" thickBot="1">
      <c r="A2388" s="176"/>
      <c r="B2388" s="176"/>
      <c r="C2388" s="176"/>
      <c r="D2388" s="176"/>
      <c r="E2388" s="176"/>
      <c r="F2388" s="176"/>
      <c r="G2388" s="176" t="s">
        <v>1517</v>
      </c>
      <c r="H2388" s="193">
        <v>9</v>
      </c>
      <c r="I2388" s="176" t="s">
        <v>1518</v>
      </c>
      <c r="J2388" s="194">
        <v>943.38</v>
      </c>
    </row>
    <row r="2389" spans="1:10" ht="1.1499999999999999" customHeight="1" thickTop="1">
      <c r="A2389" s="177"/>
      <c r="B2389" s="177"/>
      <c r="C2389" s="177"/>
      <c r="D2389" s="177"/>
      <c r="E2389" s="177"/>
      <c r="F2389" s="177"/>
      <c r="G2389" s="177"/>
      <c r="H2389" s="177"/>
      <c r="I2389" s="177"/>
      <c r="J2389" s="177"/>
    </row>
    <row r="2390" spans="1:10" ht="18" customHeight="1">
      <c r="A2390" s="178" t="s">
        <v>2497</v>
      </c>
      <c r="B2390" s="179" t="s">
        <v>1480</v>
      </c>
      <c r="C2390" s="178" t="s">
        <v>1481</v>
      </c>
      <c r="D2390" s="178" t="s">
        <v>1482</v>
      </c>
      <c r="E2390" s="374" t="s">
        <v>1483</v>
      </c>
      <c r="F2390" s="374"/>
      <c r="G2390" s="180" t="s">
        <v>1484</v>
      </c>
      <c r="H2390" s="179" t="s">
        <v>1485</v>
      </c>
      <c r="I2390" s="179" t="s">
        <v>1486</v>
      </c>
      <c r="J2390" s="179" t="s">
        <v>1487</v>
      </c>
    </row>
    <row r="2391" spans="1:10" ht="39" customHeight="1">
      <c r="A2391" s="181" t="s">
        <v>1488</v>
      </c>
      <c r="B2391" s="182" t="s">
        <v>2498</v>
      </c>
      <c r="C2391" s="181" t="s">
        <v>13</v>
      </c>
      <c r="D2391" s="181" t="s">
        <v>879</v>
      </c>
      <c r="E2391" s="375" t="s">
        <v>1938</v>
      </c>
      <c r="F2391" s="375"/>
      <c r="G2391" s="183" t="s">
        <v>21</v>
      </c>
      <c r="H2391" s="195">
        <v>1</v>
      </c>
      <c r="I2391" s="196">
        <v>151.61000000000001</v>
      </c>
      <c r="J2391" s="196">
        <v>151.61000000000001</v>
      </c>
    </row>
    <row r="2392" spans="1:10" ht="24" customHeight="1">
      <c r="A2392" s="168" t="s">
        <v>1492</v>
      </c>
      <c r="B2392" s="169" t="s">
        <v>1901</v>
      </c>
      <c r="C2392" s="168" t="s">
        <v>13</v>
      </c>
      <c r="D2392" s="168" t="s">
        <v>1902</v>
      </c>
      <c r="E2392" s="371" t="s">
        <v>1498</v>
      </c>
      <c r="F2392" s="371"/>
      <c r="G2392" s="170" t="s">
        <v>1499</v>
      </c>
      <c r="H2392" s="189">
        <v>0.8458</v>
      </c>
      <c r="I2392" s="190">
        <v>28</v>
      </c>
      <c r="J2392" s="190">
        <v>23.68</v>
      </c>
    </row>
    <row r="2393" spans="1:10" ht="24" customHeight="1">
      <c r="A2393" s="168" t="s">
        <v>1492</v>
      </c>
      <c r="B2393" s="169" t="s">
        <v>1500</v>
      </c>
      <c r="C2393" s="168" t="s">
        <v>13</v>
      </c>
      <c r="D2393" s="168" t="s">
        <v>1501</v>
      </c>
      <c r="E2393" s="371" t="s">
        <v>1498</v>
      </c>
      <c r="F2393" s="371"/>
      <c r="G2393" s="170" t="s">
        <v>1499</v>
      </c>
      <c r="H2393" s="189">
        <v>0.26650000000000001</v>
      </c>
      <c r="I2393" s="190">
        <v>21.78</v>
      </c>
      <c r="J2393" s="190">
        <v>5.8</v>
      </c>
    </row>
    <row r="2394" spans="1:10" ht="24" customHeight="1">
      <c r="A2394" s="171" t="s">
        <v>1502</v>
      </c>
      <c r="B2394" s="172" t="s">
        <v>2499</v>
      </c>
      <c r="C2394" s="171" t="s">
        <v>13</v>
      </c>
      <c r="D2394" s="171" t="s">
        <v>2500</v>
      </c>
      <c r="E2394" s="372" t="s">
        <v>1505</v>
      </c>
      <c r="F2394" s="372"/>
      <c r="G2394" s="173" t="s">
        <v>86</v>
      </c>
      <c r="H2394" s="191">
        <v>0.52710000000000001</v>
      </c>
      <c r="I2394" s="192">
        <v>50.96</v>
      </c>
      <c r="J2394" s="192">
        <v>26.86</v>
      </c>
    </row>
    <row r="2395" spans="1:10" ht="25.9" customHeight="1">
      <c r="A2395" s="171" t="s">
        <v>1502</v>
      </c>
      <c r="B2395" s="172" t="s">
        <v>2501</v>
      </c>
      <c r="C2395" s="171" t="s">
        <v>13</v>
      </c>
      <c r="D2395" s="171" t="s">
        <v>2502</v>
      </c>
      <c r="E2395" s="372" t="s">
        <v>1505</v>
      </c>
      <c r="F2395" s="372"/>
      <c r="G2395" s="173" t="s">
        <v>21</v>
      </c>
      <c r="H2395" s="191">
        <v>1</v>
      </c>
      <c r="I2395" s="192">
        <v>95.27</v>
      </c>
      <c r="J2395" s="192">
        <v>95.27</v>
      </c>
    </row>
    <row r="2396" spans="1:10" ht="25.5">
      <c r="A2396" s="174"/>
      <c r="B2396" s="174"/>
      <c r="C2396" s="174"/>
      <c r="D2396" s="174"/>
      <c r="E2396" s="174" t="s">
        <v>1512</v>
      </c>
      <c r="F2396" s="175">
        <v>20.71</v>
      </c>
      <c r="G2396" s="174" t="s">
        <v>1513</v>
      </c>
      <c r="H2396" s="175">
        <v>0</v>
      </c>
      <c r="I2396" s="174" t="s">
        <v>1514</v>
      </c>
      <c r="J2396" s="175">
        <v>20.71</v>
      </c>
    </row>
    <row r="2397" spans="1:10">
      <c r="A2397" s="174"/>
      <c r="B2397" s="174"/>
      <c r="C2397" s="174"/>
      <c r="D2397" s="174"/>
      <c r="E2397" s="174" t="s">
        <v>1515</v>
      </c>
      <c r="F2397" s="175">
        <v>37.9</v>
      </c>
      <c r="G2397" s="174"/>
      <c r="H2397" s="373" t="s">
        <v>1516</v>
      </c>
      <c r="I2397" s="373"/>
      <c r="J2397" s="175">
        <v>189.51</v>
      </c>
    </row>
    <row r="2398" spans="1:10" ht="49.9" customHeight="1" thickBot="1">
      <c r="A2398" s="176"/>
      <c r="B2398" s="176"/>
      <c r="C2398" s="176"/>
      <c r="D2398" s="176"/>
      <c r="E2398" s="176"/>
      <c r="F2398" s="176"/>
      <c r="G2398" s="176" t="s">
        <v>1517</v>
      </c>
      <c r="H2398" s="193">
        <v>13</v>
      </c>
      <c r="I2398" s="176" t="s">
        <v>1518</v>
      </c>
      <c r="J2398" s="194">
        <v>2463.63</v>
      </c>
    </row>
    <row r="2399" spans="1:10" ht="1.1499999999999999" customHeight="1" thickTop="1">
      <c r="A2399" s="177"/>
      <c r="B2399" s="177"/>
      <c r="C2399" s="177"/>
      <c r="D2399" s="177"/>
      <c r="E2399" s="177"/>
      <c r="F2399" s="177"/>
      <c r="G2399" s="177"/>
      <c r="H2399" s="177"/>
      <c r="I2399" s="177"/>
      <c r="J2399" s="177"/>
    </row>
    <row r="2400" spans="1:10" ht="18" customHeight="1">
      <c r="A2400" s="178" t="s">
        <v>2503</v>
      </c>
      <c r="B2400" s="179" t="s">
        <v>1480</v>
      </c>
      <c r="C2400" s="178" t="s">
        <v>1481</v>
      </c>
      <c r="D2400" s="178" t="s">
        <v>1482</v>
      </c>
      <c r="E2400" s="374" t="s">
        <v>1483</v>
      </c>
      <c r="F2400" s="374"/>
      <c r="G2400" s="180" t="s">
        <v>1484</v>
      </c>
      <c r="H2400" s="179" t="s">
        <v>1485</v>
      </c>
      <c r="I2400" s="179" t="s">
        <v>1486</v>
      </c>
      <c r="J2400" s="179" t="s">
        <v>1487</v>
      </c>
    </row>
    <row r="2401" spans="1:10" ht="39" customHeight="1">
      <c r="A2401" s="181" t="s">
        <v>1488</v>
      </c>
      <c r="B2401" s="182" t="s">
        <v>2504</v>
      </c>
      <c r="C2401" s="181" t="s">
        <v>13</v>
      </c>
      <c r="D2401" s="181" t="s">
        <v>882</v>
      </c>
      <c r="E2401" s="375" t="s">
        <v>1938</v>
      </c>
      <c r="F2401" s="375"/>
      <c r="G2401" s="183" t="s">
        <v>21</v>
      </c>
      <c r="H2401" s="195">
        <v>1</v>
      </c>
      <c r="I2401" s="196">
        <v>318.39999999999998</v>
      </c>
      <c r="J2401" s="196">
        <v>318.39999999999998</v>
      </c>
    </row>
    <row r="2402" spans="1:10" ht="25.9" customHeight="1">
      <c r="A2402" s="168" t="s">
        <v>1492</v>
      </c>
      <c r="B2402" s="169" t="s">
        <v>1939</v>
      </c>
      <c r="C2402" s="168" t="s">
        <v>13</v>
      </c>
      <c r="D2402" s="168" t="s">
        <v>1940</v>
      </c>
      <c r="E2402" s="371" t="s">
        <v>1498</v>
      </c>
      <c r="F2402" s="371"/>
      <c r="G2402" s="170" t="s">
        <v>1499</v>
      </c>
      <c r="H2402" s="189">
        <v>0.87880000000000003</v>
      </c>
      <c r="I2402" s="190">
        <v>26.5</v>
      </c>
      <c r="J2402" s="190">
        <v>23.28</v>
      </c>
    </row>
    <row r="2403" spans="1:10" ht="24" customHeight="1">
      <c r="A2403" s="168" t="s">
        <v>1492</v>
      </c>
      <c r="B2403" s="169" t="s">
        <v>1500</v>
      </c>
      <c r="C2403" s="168" t="s">
        <v>13</v>
      </c>
      <c r="D2403" s="168" t="s">
        <v>1501</v>
      </c>
      <c r="E2403" s="371" t="s">
        <v>1498</v>
      </c>
      <c r="F2403" s="371"/>
      <c r="G2403" s="170" t="s">
        <v>1499</v>
      </c>
      <c r="H2403" s="189">
        <v>0.44429999999999997</v>
      </c>
      <c r="I2403" s="190">
        <v>21.78</v>
      </c>
      <c r="J2403" s="190">
        <v>9.67</v>
      </c>
    </row>
    <row r="2404" spans="1:10" ht="39" customHeight="1">
      <c r="A2404" s="171" t="s">
        <v>1502</v>
      </c>
      <c r="B2404" s="172" t="s">
        <v>1941</v>
      </c>
      <c r="C2404" s="171" t="s">
        <v>13</v>
      </c>
      <c r="D2404" s="171" t="s">
        <v>1942</v>
      </c>
      <c r="E2404" s="372" t="s">
        <v>1505</v>
      </c>
      <c r="F2404" s="372"/>
      <c r="G2404" s="173" t="s">
        <v>21</v>
      </c>
      <c r="H2404" s="191">
        <v>6</v>
      </c>
      <c r="I2404" s="192">
        <v>19.260000000000002</v>
      </c>
      <c r="J2404" s="192">
        <v>115.56</v>
      </c>
    </row>
    <row r="2405" spans="1:10" ht="25.9" customHeight="1">
      <c r="A2405" s="171" t="s">
        <v>1502</v>
      </c>
      <c r="B2405" s="172" t="s">
        <v>2505</v>
      </c>
      <c r="C2405" s="171" t="s">
        <v>13</v>
      </c>
      <c r="D2405" s="171" t="s">
        <v>2506</v>
      </c>
      <c r="E2405" s="372" t="s">
        <v>1505</v>
      </c>
      <c r="F2405" s="372"/>
      <c r="G2405" s="173" t="s">
        <v>21</v>
      </c>
      <c r="H2405" s="191">
        <v>1</v>
      </c>
      <c r="I2405" s="192">
        <v>161.38</v>
      </c>
      <c r="J2405" s="192">
        <v>161.38</v>
      </c>
    </row>
    <row r="2406" spans="1:10" ht="24" customHeight="1">
      <c r="A2406" s="171" t="s">
        <v>1502</v>
      </c>
      <c r="B2406" s="172" t="s">
        <v>2487</v>
      </c>
      <c r="C2406" s="171" t="s">
        <v>13</v>
      </c>
      <c r="D2406" s="171" t="s">
        <v>2488</v>
      </c>
      <c r="E2406" s="372" t="s">
        <v>1505</v>
      </c>
      <c r="F2406" s="372"/>
      <c r="G2406" s="173" t="s">
        <v>86</v>
      </c>
      <c r="H2406" s="191">
        <v>7.6499999999999999E-2</v>
      </c>
      <c r="I2406" s="192">
        <v>111.3</v>
      </c>
      <c r="J2406" s="192">
        <v>8.51</v>
      </c>
    </row>
    <row r="2407" spans="1:10" ht="25.5">
      <c r="A2407" s="174"/>
      <c r="B2407" s="174"/>
      <c r="C2407" s="174"/>
      <c r="D2407" s="174"/>
      <c r="E2407" s="174" t="s">
        <v>1512</v>
      </c>
      <c r="F2407" s="175">
        <v>23.15</v>
      </c>
      <c r="G2407" s="174" t="s">
        <v>1513</v>
      </c>
      <c r="H2407" s="175">
        <v>0</v>
      </c>
      <c r="I2407" s="174" t="s">
        <v>1514</v>
      </c>
      <c r="J2407" s="175">
        <v>23.15</v>
      </c>
    </row>
    <row r="2408" spans="1:10">
      <c r="A2408" s="174"/>
      <c r="B2408" s="174"/>
      <c r="C2408" s="174"/>
      <c r="D2408" s="174"/>
      <c r="E2408" s="174" t="s">
        <v>1515</v>
      </c>
      <c r="F2408" s="175">
        <v>79.599999999999994</v>
      </c>
      <c r="G2408" s="174"/>
      <c r="H2408" s="373" t="s">
        <v>1516</v>
      </c>
      <c r="I2408" s="373"/>
      <c r="J2408" s="175">
        <v>398</v>
      </c>
    </row>
    <row r="2409" spans="1:10" ht="49.9" customHeight="1" thickBot="1">
      <c r="A2409" s="176"/>
      <c r="B2409" s="176"/>
      <c r="C2409" s="176"/>
      <c r="D2409" s="176"/>
      <c r="E2409" s="176"/>
      <c r="F2409" s="176"/>
      <c r="G2409" s="176" t="s">
        <v>1517</v>
      </c>
      <c r="H2409" s="193">
        <v>3</v>
      </c>
      <c r="I2409" s="176" t="s">
        <v>1518</v>
      </c>
      <c r="J2409" s="194">
        <v>1194</v>
      </c>
    </row>
    <row r="2410" spans="1:10" ht="1.1499999999999999" customHeight="1" thickTop="1">
      <c r="A2410" s="177"/>
      <c r="B2410" s="177"/>
      <c r="C2410" s="177"/>
      <c r="D2410" s="177"/>
      <c r="E2410" s="177"/>
      <c r="F2410" s="177"/>
      <c r="G2410" s="177"/>
      <c r="H2410" s="177"/>
      <c r="I2410" s="177"/>
      <c r="J2410" s="177"/>
    </row>
    <row r="2411" spans="1:10" ht="18" customHeight="1">
      <c r="A2411" s="178" t="s">
        <v>2507</v>
      </c>
      <c r="B2411" s="179" t="s">
        <v>1480</v>
      </c>
      <c r="C2411" s="178" t="s">
        <v>1481</v>
      </c>
      <c r="D2411" s="178" t="s">
        <v>1482</v>
      </c>
      <c r="E2411" s="374" t="s">
        <v>1483</v>
      </c>
      <c r="F2411" s="374"/>
      <c r="G2411" s="180" t="s">
        <v>1484</v>
      </c>
      <c r="H2411" s="179" t="s">
        <v>1485</v>
      </c>
      <c r="I2411" s="179" t="s">
        <v>1486</v>
      </c>
      <c r="J2411" s="179" t="s">
        <v>1487</v>
      </c>
    </row>
    <row r="2412" spans="1:10" ht="25.9" customHeight="1">
      <c r="A2412" s="181" t="s">
        <v>1488</v>
      </c>
      <c r="B2412" s="182" t="s">
        <v>2508</v>
      </c>
      <c r="C2412" s="181" t="s">
        <v>13</v>
      </c>
      <c r="D2412" s="181" t="s">
        <v>885</v>
      </c>
      <c r="E2412" s="375" t="s">
        <v>1938</v>
      </c>
      <c r="F2412" s="375"/>
      <c r="G2412" s="183" t="s">
        <v>21</v>
      </c>
      <c r="H2412" s="195">
        <v>1</v>
      </c>
      <c r="I2412" s="196">
        <v>713.96</v>
      </c>
      <c r="J2412" s="196">
        <v>713.96</v>
      </c>
    </row>
    <row r="2413" spans="1:10" ht="25.9" customHeight="1">
      <c r="A2413" s="168" t="s">
        <v>1492</v>
      </c>
      <c r="B2413" s="169" t="s">
        <v>1939</v>
      </c>
      <c r="C2413" s="168" t="s">
        <v>13</v>
      </c>
      <c r="D2413" s="168" t="s">
        <v>1940</v>
      </c>
      <c r="E2413" s="371" t="s">
        <v>1498</v>
      </c>
      <c r="F2413" s="371"/>
      <c r="G2413" s="170" t="s">
        <v>1499</v>
      </c>
      <c r="H2413" s="189">
        <v>1.7688999999999999</v>
      </c>
      <c r="I2413" s="190">
        <v>26.5</v>
      </c>
      <c r="J2413" s="190">
        <v>46.87</v>
      </c>
    </row>
    <row r="2414" spans="1:10" ht="24" customHeight="1">
      <c r="A2414" s="168" t="s">
        <v>1492</v>
      </c>
      <c r="B2414" s="169" t="s">
        <v>1500</v>
      </c>
      <c r="C2414" s="168" t="s">
        <v>13</v>
      </c>
      <c r="D2414" s="168" t="s">
        <v>1501</v>
      </c>
      <c r="E2414" s="371" t="s">
        <v>1498</v>
      </c>
      <c r="F2414" s="371"/>
      <c r="G2414" s="170" t="s">
        <v>1499</v>
      </c>
      <c r="H2414" s="189">
        <v>0.71109999999999995</v>
      </c>
      <c r="I2414" s="190">
        <v>21.78</v>
      </c>
      <c r="J2414" s="190">
        <v>15.48</v>
      </c>
    </row>
    <row r="2415" spans="1:10" ht="39" customHeight="1">
      <c r="A2415" s="171" t="s">
        <v>1502</v>
      </c>
      <c r="B2415" s="172" t="s">
        <v>1941</v>
      </c>
      <c r="C2415" s="171" t="s">
        <v>13</v>
      </c>
      <c r="D2415" s="171" t="s">
        <v>1942</v>
      </c>
      <c r="E2415" s="372" t="s">
        <v>1505</v>
      </c>
      <c r="F2415" s="372"/>
      <c r="G2415" s="173" t="s">
        <v>21</v>
      </c>
      <c r="H2415" s="191">
        <v>6</v>
      </c>
      <c r="I2415" s="192">
        <v>19.260000000000002</v>
      </c>
      <c r="J2415" s="192">
        <v>115.56</v>
      </c>
    </row>
    <row r="2416" spans="1:10" ht="24" customHeight="1">
      <c r="A2416" s="171" t="s">
        <v>1502</v>
      </c>
      <c r="B2416" s="172" t="s">
        <v>2509</v>
      </c>
      <c r="C2416" s="171" t="s">
        <v>13</v>
      </c>
      <c r="D2416" s="171" t="s">
        <v>2510</v>
      </c>
      <c r="E2416" s="372" t="s">
        <v>1505</v>
      </c>
      <c r="F2416" s="372"/>
      <c r="G2416" s="173" t="s">
        <v>21</v>
      </c>
      <c r="H2416" s="191">
        <v>1</v>
      </c>
      <c r="I2416" s="192">
        <v>528.24</v>
      </c>
      <c r="J2416" s="192">
        <v>528.24</v>
      </c>
    </row>
    <row r="2417" spans="1:10" ht="24" customHeight="1">
      <c r="A2417" s="171" t="s">
        <v>1502</v>
      </c>
      <c r="B2417" s="172" t="s">
        <v>2487</v>
      </c>
      <c r="C2417" s="171" t="s">
        <v>13</v>
      </c>
      <c r="D2417" s="171" t="s">
        <v>2488</v>
      </c>
      <c r="E2417" s="372" t="s">
        <v>1505</v>
      </c>
      <c r="F2417" s="372"/>
      <c r="G2417" s="173" t="s">
        <v>86</v>
      </c>
      <c r="H2417" s="191">
        <v>7.0199999999999999E-2</v>
      </c>
      <c r="I2417" s="192">
        <v>111.3</v>
      </c>
      <c r="J2417" s="192">
        <v>7.81</v>
      </c>
    </row>
    <row r="2418" spans="1:10" ht="25.5">
      <c r="A2418" s="174"/>
      <c r="B2418" s="174"/>
      <c r="C2418" s="174"/>
      <c r="D2418" s="174"/>
      <c r="E2418" s="174" t="s">
        <v>1512</v>
      </c>
      <c r="F2418" s="175">
        <v>44.04</v>
      </c>
      <c r="G2418" s="174" t="s">
        <v>1513</v>
      </c>
      <c r="H2418" s="175">
        <v>0</v>
      </c>
      <c r="I2418" s="174" t="s">
        <v>1514</v>
      </c>
      <c r="J2418" s="175">
        <v>44.04</v>
      </c>
    </row>
    <row r="2419" spans="1:10">
      <c r="A2419" s="174"/>
      <c r="B2419" s="174"/>
      <c r="C2419" s="174"/>
      <c r="D2419" s="174"/>
      <c r="E2419" s="174" t="s">
        <v>1515</v>
      </c>
      <c r="F2419" s="175">
        <v>178.49</v>
      </c>
      <c r="G2419" s="174"/>
      <c r="H2419" s="373" t="s">
        <v>1516</v>
      </c>
      <c r="I2419" s="373"/>
      <c r="J2419" s="175">
        <v>892.45</v>
      </c>
    </row>
    <row r="2420" spans="1:10" ht="49.9" customHeight="1" thickBot="1">
      <c r="A2420" s="176"/>
      <c r="B2420" s="176"/>
      <c r="C2420" s="176"/>
      <c r="D2420" s="176"/>
      <c r="E2420" s="176"/>
      <c r="F2420" s="176"/>
      <c r="G2420" s="176" t="s">
        <v>1517</v>
      </c>
      <c r="H2420" s="193">
        <v>5</v>
      </c>
      <c r="I2420" s="176" t="s">
        <v>1518</v>
      </c>
      <c r="J2420" s="194">
        <v>4462.25</v>
      </c>
    </row>
    <row r="2421" spans="1:10" ht="1.1499999999999999" customHeight="1" thickTop="1">
      <c r="A2421" s="177"/>
      <c r="B2421" s="177"/>
      <c r="C2421" s="177"/>
      <c r="D2421" s="177"/>
      <c r="E2421" s="177"/>
      <c r="F2421" s="177"/>
      <c r="G2421" s="177"/>
      <c r="H2421" s="177"/>
      <c r="I2421" s="177"/>
      <c r="J2421" s="177"/>
    </row>
    <row r="2422" spans="1:10" ht="18" customHeight="1">
      <c r="A2422" s="178" t="s">
        <v>2511</v>
      </c>
      <c r="B2422" s="179" t="s">
        <v>1480</v>
      </c>
      <c r="C2422" s="178" t="s">
        <v>1481</v>
      </c>
      <c r="D2422" s="178" t="s">
        <v>1482</v>
      </c>
      <c r="E2422" s="374" t="s">
        <v>1483</v>
      </c>
      <c r="F2422" s="374"/>
      <c r="G2422" s="180" t="s">
        <v>1484</v>
      </c>
      <c r="H2422" s="179" t="s">
        <v>1485</v>
      </c>
      <c r="I2422" s="179" t="s">
        <v>1486</v>
      </c>
      <c r="J2422" s="179" t="s">
        <v>1487</v>
      </c>
    </row>
    <row r="2423" spans="1:10" ht="39" customHeight="1">
      <c r="A2423" s="181" t="s">
        <v>1488</v>
      </c>
      <c r="B2423" s="182" t="s">
        <v>2512</v>
      </c>
      <c r="C2423" s="181" t="s">
        <v>13</v>
      </c>
      <c r="D2423" s="181" t="s">
        <v>888</v>
      </c>
      <c r="E2423" s="375" t="s">
        <v>1938</v>
      </c>
      <c r="F2423" s="375"/>
      <c r="G2423" s="183" t="s">
        <v>21</v>
      </c>
      <c r="H2423" s="195">
        <v>1</v>
      </c>
      <c r="I2423" s="196">
        <v>256.7</v>
      </c>
      <c r="J2423" s="196">
        <v>256.7</v>
      </c>
    </row>
    <row r="2424" spans="1:10" ht="24" customHeight="1">
      <c r="A2424" s="168" t="s">
        <v>1492</v>
      </c>
      <c r="B2424" s="169" t="s">
        <v>1901</v>
      </c>
      <c r="C2424" s="168" t="s">
        <v>13</v>
      </c>
      <c r="D2424" s="168" t="s">
        <v>1902</v>
      </c>
      <c r="E2424" s="371" t="s">
        <v>1498</v>
      </c>
      <c r="F2424" s="371"/>
      <c r="G2424" s="170" t="s">
        <v>1499</v>
      </c>
      <c r="H2424" s="189">
        <v>0.47739999999999999</v>
      </c>
      <c r="I2424" s="190">
        <v>28</v>
      </c>
      <c r="J2424" s="190">
        <v>13.36</v>
      </c>
    </row>
    <row r="2425" spans="1:10" ht="24" customHeight="1">
      <c r="A2425" s="168" t="s">
        <v>1492</v>
      </c>
      <c r="B2425" s="169" t="s">
        <v>1500</v>
      </c>
      <c r="C2425" s="168" t="s">
        <v>13</v>
      </c>
      <c r="D2425" s="168" t="s">
        <v>1501</v>
      </c>
      <c r="E2425" s="371" t="s">
        <v>1498</v>
      </c>
      <c r="F2425" s="371"/>
      <c r="G2425" s="170" t="s">
        <v>1499</v>
      </c>
      <c r="H2425" s="189">
        <v>0.15040000000000001</v>
      </c>
      <c r="I2425" s="190">
        <v>21.78</v>
      </c>
      <c r="J2425" s="190">
        <v>3.27</v>
      </c>
    </row>
    <row r="2426" spans="1:10" ht="25.9" customHeight="1">
      <c r="A2426" s="171" t="s">
        <v>1502</v>
      </c>
      <c r="B2426" s="172" t="s">
        <v>2513</v>
      </c>
      <c r="C2426" s="171" t="s">
        <v>13</v>
      </c>
      <c r="D2426" s="171" t="s">
        <v>2514</v>
      </c>
      <c r="E2426" s="372" t="s">
        <v>1505</v>
      </c>
      <c r="F2426" s="372"/>
      <c r="G2426" s="173" t="s">
        <v>21</v>
      </c>
      <c r="H2426" s="191">
        <v>1</v>
      </c>
      <c r="I2426" s="192">
        <v>224.92</v>
      </c>
      <c r="J2426" s="192">
        <v>224.92</v>
      </c>
    </row>
    <row r="2427" spans="1:10" ht="24" customHeight="1">
      <c r="A2427" s="171" t="s">
        <v>1502</v>
      </c>
      <c r="B2427" s="172" t="s">
        <v>2499</v>
      </c>
      <c r="C2427" s="171" t="s">
        <v>13</v>
      </c>
      <c r="D2427" s="171" t="s">
        <v>2500</v>
      </c>
      <c r="E2427" s="372" t="s">
        <v>1505</v>
      </c>
      <c r="F2427" s="372"/>
      <c r="G2427" s="173" t="s">
        <v>86</v>
      </c>
      <c r="H2427" s="191">
        <v>0.2974</v>
      </c>
      <c r="I2427" s="192">
        <v>50.96</v>
      </c>
      <c r="J2427" s="192">
        <v>15.15</v>
      </c>
    </row>
    <row r="2428" spans="1:10" ht="25.5">
      <c r="A2428" s="174"/>
      <c r="B2428" s="174"/>
      <c r="C2428" s="174"/>
      <c r="D2428" s="174"/>
      <c r="E2428" s="174" t="s">
        <v>1512</v>
      </c>
      <c r="F2428" s="175">
        <v>11.69</v>
      </c>
      <c r="G2428" s="174" t="s">
        <v>1513</v>
      </c>
      <c r="H2428" s="175">
        <v>0</v>
      </c>
      <c r="I2428" s="174" t="s">
        <v>1514</v>
      </c>
      <c r="J2428" s="175">
        <v>11.69</v>
      </c>
    </row>
    <row r="2429" spans="1:10">
      <c r="A2429" s="174"/>
      <c r="B2429" s="174"/>
      <c r="C2429" s="174"/>
      <c r="D2429" s="174"/>
      <c r="E2429" s="174" t="s">
        <v>1515</v>
      </c>
      <c r="F2429" s="175">
        <v>64.17</v>
      </c>
      <c r="G2429" s="174"/>
      <c r="H2429" s="373" t="s">
        <v>1516</v>
      </c>
      <c r="I2429" s="373"/>
      <c r="J2429" s="175">
        <v>320.87</v>
      </c>
    </row>
    <row r="2430" spans="1:10" ht="49.9" customHeight="1" thickBot="1">
      <c r="A2430" s="176"/>
      <c r="B2430" s="176"/>
      <c r="C2430" s="176"/>
      <c r="D2430" s="176"/>
      <c r="E2430" s="176"/>
      <c r="F2430" s="176"/>
      <c r="G2430" s="176" t="s">
        <v>1517</v>
      </c>
      <c r="H2430" s="193">
        <v>5</v>
      </c>
      <c r="I2430" s="176" t="s">
        <v>1518</v>
      </c>
      <c r="J2430" s="194">
        <v>1604.35</v>
      </c>
    </row>
    <row r="2431" spans="1:10" ht="1.1499999999999999" customHeight="1" thickTop="1">
      <c r="A2431" s="177"/>
      <c r="B2431" s="177"/>
      <c r="C2431" s="177"/>
      <c r="D2431" s="177"/>
      <c r="E2431" s="177"/>
      <c r="F2431" s="177"/>
      <c r="G2431" s="177"/>
      <c r="H2431" s="177"/>
      <c r="I2431" s="177"/>
      <c r="J2431" s="177"/>
    </row>
    <row r="2432" spans="1:10" ht="18" customHeight="1">
      <c r="A2432" s="178" t="s">
        <v>2515</v>
      </c>
      <c r="B2432" s="179" t="s">
        <v>1480</v>
      </c>
      <c r="C2432" s="178" t="s">
        <v>1481</v>
      </c>
      <c r="D2432" s="178" t="s">
        <v>1482</v>
      </c>
      <c r="E2432" s="374" t="s">
        <v>1483</v>
      </c>
      <c r="F2432" s="374"/>
      <c r="G2432" s="180" t="s">
        <v>1484</v>
      </c>
      <c r="H2432" s="179" t="s">
        <v>1485</v>
      </c>
      <c r="I2432" s="179" t="s">
        <v>1486</v>
      </c>
      <c r="J2432" s="179" t="s">
        <v>1487</v>
      </c>
    </row>
    <row r="2433" spans="1:10" ht="39" customHeight="1">
      <c r="A2433" s="181" t="s">
        <v>1488</v>
      </c>
      <c r="B2433" s="182" t="s">
        <v>2516</v>
      </c>
      <c r="C2433" s="181" t="s">
        <v>13</v>
      </c>
      <c r="D2433" s="181" t="s">
        <v>894</v>
      </c>
      <c r="E2433" s="375" t="s">
        <v>1938</v>
      </c>
      <c r="F2433" s="375"/>
      <c r="G2433" s="183" t="s">
        <v>21</v>
      </c>
      <c r="H2433" s="195">
        <v>1</v>
      </c>
      <c r="I2433" s="196">
        <v>281.54000000000002</v>
      </c>
      <c r="J2433" s="196">
        <v>281.54000000000002</v>
      </c>
    </row>
    <row r="2434" spans="1:10" ht="24" customHeight="1">
      <c r="A2434" s="168" t="s">
        <v>1492</v>
      </c>
      <c r="B2434" s="169" t="s">
        <v>1901</v>
      </c>
      <c r="C2434" s="168" t="s">
        <v>13</v>
      </c>
      <c r="D2434" s="168" t="s">
        <v>1902</v>
      </c>
      <c r="E2434" s="371" t="s">
        <v>1498</v>
      </c>
      <c r="F2434" s="371"/>
      <c r="G2434" s="170" t="s">
        <v>1499</v>
      </c>
      <c r="H2434" s="189">
        <v>0.47739999999999999</v>
      </c>
      <c r="I2434" s="190">
        <v>28</v>
      </c>
      <c r="J2434" s="190">
        <v>13.36</v>
      </c>
    </row>
    <row r="2435" spans="1:10" ht="24" customHeight="1">
      <c r="A2435" s="168" t="s">
        <v>1492</v>
      </c>
      <c r="B2435" s="169" t="s">
        <v>1500</v>
      </c>
      <c r="C2435" s="168" t="s">
        <v>13</v>
      </c>
      <c r="D2435" s="168" t="s">
        <v>1501</v>
      </c>
      <c r="E2435" s="371" t="s">
        <v>1498</v>
      </c>
      <c r="F2435" s="371"/>
      <c r="G2435" s="170" t="s">
        <v>1499</v>
      </c>
      <c r="H2435" s="189">
        <v>0.15040000000000001</v>
      </c>
      <c r="I2435" s="190">
        <v>21.78</v>
      </c>
      <c r="J2435" s="190">
        <v>3.27</v>
      </c>
    </row>
    <row r="2436" spans="1:10" ht="25.9" customHeight="1">
      <c r="A2436" s="171" t="s">
        <v>1502</v>
      </c>
      <c r="B2436" s="172" t="s">
        <v>2517</v>
      </c>
      <c r="C2436" s="171" t="s">
        <v>13</v>
      </c>
      <c r="D2436" s="171" t="s">
        <v>2518</v>
      </c>
      <c r="E2436" s="372" t="s">
        <v>1505</v>
      </c>
      <c r="F2436" s="372"/>
      <c r="G2436" s="173" t="s">
        <v>21</v>
      </c>
      <c r="H2436" s="191">
        <v>1</v>
      </c>
      <c r="I2436" s="192">
        <v>247.28</v>
      </c>
      <c r="J2436" s="192">
        <v>247.28</v>
      </c>
    </row>
    <row r="2437" spans="1:10" ht="24" customHeight="1">
      <c r="A2437" s="171" t="s">
        <v>1502</v>
      </c>
      <c r="B2437" s="172" t="s">
        <v>2499</v>
      </c>
      <c r="C2437" s="171" t="s">
        <v>13</v>
      </c>
      <c r="D2437" s="171" t="s">
        <v>2500</v>
      </c>
      <c r="E2437" s="372" t="s">
        <v>1505</v>
      </c>
      <c r="F2437" s="372"/>
      <c r="G2437" s="173" t="s">
        <v>86</v>
      </c>
      <c r="H2437" s="191">
        <v>0.34599999999999997</v>
      </c>
      <c r="I2437" s="192">
        <v>50.96</v>
      </c>
      <c r="J2437" s="192">
        <v>17.63</v>
      </c>
    </row>
    <row r="2438" spans="1:10" ht="25.5">
      <c r="A2438" s="174"/>
      <c r="B2438" s="174"/>
      <c r="C2438" s="174"/>
      <c r="D2438" s="174"/>
      <c r="E2438" s="174" t="s">
        <v>1512</v>
      </c>
      <c r="F2438" s="175">
        <v>11.69</v>
      </c>
      <c r="G2438" s="174" t="s">
        <v>1513</v>
      </c>
      <c r="H2438" s="175">
        <v>0</v>
      </c>
      <c r="I2438" s="174" t="s">
        <v>1514</v>
      </c>
      <c r="J2438" s="175">
        <v>11.69</v>
      </c>
    </row>
    <row r="2439" spans="1:10">
      <c r="A2439" s="174"/>
      <c r="B2439" s="174"/>
      <c r="C2439" s="174"/>
      <c r="D2439" s="174"/>
      <c r="E2439" s="174" t="s">
        <v>1515</v>
      </c>
      <c r="F2439" s="175">
        <v>70.38</v>
      </c>
      <c r="G2439" s="174"/>
      <c r="H2439" s="373" t="s">
        <v>1516</v>
      </c>
      <c r="I2439" s="373"/>
      <c r="J2439" s="175">
        <v>351.92</v>
      </c>
    </row>
    <row r="2440" spans="1:10" ht="49.9" customHeight="1" thickBot="1">
      <c r="A2440" s="176"/>
      <c r="B2440" s="176"/>
      <c r="C2440" s="176"/>
      <c r="D2440" s="176"/>
      <c r="E2440" s="176"/>
      <c r="F2440" s="176"/>
      <c r="G2440" s="176" t="s">
        <v>1517</v>
      </c>
      <c r="H2440" s="193">
        <v>1</v>
      </c>
      <c r="I2440" s="176" t="s">
        <v>1518</v>
      </c>
      <c r="J2440" s="194">
        <v>351.92</v>
      </c>
    </row>
    <row r="2441" spans="1:10" ht="1.1499999999999999" customHeight="1" thickTop="1">
      <c r="A2441" s="177"/>
      <c r="B2441" s="177"/>
      <c r="C2441" s="177"/>
      <c r="D2441" s="177"/>
      <c r="E2441" s="177"/>
      <c r="F2441" s="177"/>
      <c r="G2441" s="177"/>
      <c r="H2441" s="177"/>
      <c r="I2441" s="177"/>
      <c r="J2441" s="177"/>
    </row>
    <row r="2442" spans="1:10" ht="18" customHeight="1">
      <c r="A2442" s="178" t="s">
        <v>2519</v>
      </c>
      <c r="B2442" s="179" t="s">
        <v>1480</v>
      </c>
      <c r="C2442" s="178" t="s">
        <v>1481</v>
      </c>
      <c r="D2442" s="178" t="s">
        <v>1482</v>
      </c>
      <c r="E2442" s="374" t="s">
        <v>1483</v>
      </c>
      <c r="F2442" s="374"/>
      <c r="G2442" s="180" t="s">
        <v>1484</v>
      </c>
      <c r="H2442" s="179" t="s">
        <v>1485</v>
      </c>
      <c r="I2442" s="179" t="s">
        <v>1486</v>
      </c>
      <c r="J2442" s="179" t="s">
        <v>1487</v>
      </c>
    </row>
    <row r="2443" spans="1:10" ht="39" customHeight="1">
      <c r="A2443" s="181" t="s">
        <v>1488</v>
      </c>
      <c r="B2443" s="182" t="s">
        <v>2520</v>
      </c>
      <c r="C2443" s="181" t="s">
        <v>13</v>
      </c>
      <c r="D2443" s="181" t="s">
        <v>897</v>
      </c>
      <c r="E2443" s="375" t="s">
        <v>1938</v>
      </c>
      <c r="F2443" s="375"/>
      <c r="G2443" s="183" t="s">
        <v>21</v>
      </c>
      <c r="H2443" s="195">
        <v>1</v>
      </c>
      <c r="I2443" s="196">
        <v>52.32</v>
      </c>
      <c r="J2443" s="196">
        <v>52.32</v>
      </c>
    </row>
    <row r="2444" spans="1:10" ht="25.9" customHeight="1">
      <c r="A2444" s="168" t="s">
        <v>1492</v>
      </c>
      <c r="B2444" s="169" t="s">
        <v>1939</v>
      </c>
      <c r="C2444" s="168" t="s">
        <v>13</v>
      </c>
      <c r="D2444" s="168" t="s">
        <v>1940</v>
      </c>
      <c r="E2444" s="371" t="s">
        <v>1498</v>
      </c>
      <c r="F2444" s="371"/>
      <c r="G2444" s="170" t="s">
        <v>1499</v>
      </c>
      <c r="H2444" s="189">
        <v>0.17399999999999999</v>
      </c>
      <c r="I2444" s="190">
        <v>26.5</v>
      </c>
      <c r="J2444" s="190">
        <v>4.6100000000000003</v>
      </c>
    </row>
    <row r="2445" spans="1:10" ht="24" customHeight="1">
      <c r="A2445" s="168" t="s">
        <v>1492</v>
      </c>
      <c r="B2445" s="169" t="s">
        <v>1500</v>
      </c>
      <c r="C2445" s="168" t="s">
        <v>13</v>
      </c>
      <c r="D2445" s="168" t="s">
        <v>1501</v>
      </c>
      <c r="E2445" s="371" t="s">
        <v>1498</v>
      </c>
      <c r="F2445" s="371"/>
      <c r="G2445" s="170" t="s">
        <v>1499</v>
      </c>
      <c r="H2445" s="189">
        <v>5.4800000000000001E-2</v>
      </c>
      <c r="I2445" s="190">
        <v>21.78</v>
      </c>
      <c r="J2445" s="190">
        <v>1.19</v>
      </c>
    </row>
    <row r="2446" spans="1:10" ht="24" customHeight="1">
      <c r="A2446" s="171" t="s">
        <v>1502</v>
      </c>
      <c r="B2446" s="172" t="s">
        <v>2521</v>
      </c>
      <c r="C2446" s="171" t="s">
        <v>13</v>
      </c>
      <c r="D2446" s="171" t="s">
        <v>2522</v>
      </c>
      <c r="E2446" s="372" t="s">
        <v>1505</v>
      </c>
      <c r="F2446" s="372"/>
      <c r="G2446" s="173" t="s">
        <v>21</v>
      </c>
      <c r="H2446" s="191">
        <v>4.8000000000000001E-2</v>
      </c>
      <c r="I2446" s="192">
        <v>3.2</v>
      </c>
      <c r="J2446" s="192">
        <v>0.15</v>
      </c>
    </row>
    <row r="2447" spans="1:10" ht="25.9" customHeight="1">
      <c r="A2447" s="171" t="s">
        <v>1502</v>
      </c>
      <c r="B2447" s="172" t="s">
        <v>2523</v>
      </c>
      <c r="C2447" s="171" t="s">
        <v>13</v>
      </c>
      <c r="D2447" s="171" t="s">
        <v>2524</v>
      </c>
      <c r="E2447" s="372" t="s">
        <v>1505</v>
      </c>
      <c r="F2447" s="372"/>
      <c r="G2447" s="173" t="s">
        <v>21</v>
      </c>
      <c r="H2447" s="191">
        <v>1</v>
      </c>
      <c r="I2447" s="192">
        <v>46.37</v>
      </c>
      <c r="J2447" s="192">
        <v>46.37</v>
      </c>
    </row>
    <row r="2448" spans="1:10" ht="25.5">
      <c r="A2448" s="174"/>
      <c r="B2448" s="174"/>
      <c r="C2448" s="174"/>
      <c r="D2448" s="174"/>
      <c r="E2448" s="174" t="s">
        <v>1512</v>
      </c>
      <c r="F2448" s="175">
        <v>4.1100000000000003</v>
      </c>
      <c r="G2448" s="174" t="s">
        <v>1513</v>
      </c>
      <c r="H2448" s="175">
        <v>0</v>
      </c>
      <c r="I2448" s="174" t="s">
        <v>1514</v>
      </c>
      <c r="J2448" s="175">
        <v>4.1100000000000003</v>
      </c>
    </row>
    <row r="2449" spans="1:10">
      <c r="A2449" s="174"/>
      <c r="B2449" s="174"/>
      <c r="C2449" s="174"/>
      <c r="D2449" s="174"/>
      <c r="E2449" s="174" t="s">
        <v>1515</v>
      </c>
      <c r="F2449" s="175">
        <v>13.08</v>
      </c>
      <c r="G2449" s="174"/>
      <c r="H2449" s="373" t="s">
        <v>1516</v>
      </c>
      <c r="I2449" s="373"/>
      <c r="J2449" s="175">
        <v>65.400000000000006</v>
      </c>
    </row>
    <row r="2450" spans="1:10" ht="49.9" customHeight="1" thickBot="1">
      <c r="A2450" s="176"/>
      <c r="B2450" s="176"/>
      <c r="C2450" s="176"/>
      <c r="D2450" s="176"/>
      <c r="E2450" s="176"/>
      <c r="F2450" s="176"/>
      <c r="G2450" s="176" t="s">
        <v>1517</v>
      </c>
      <c r="H2450" s="193">
        <v>24</v>
      </c>
      <c r="I2450" s="176" t="s">
        <v>1518</v>
      </c>
      <c r="J2450" s="194">
        <v>1569.6</v>
      </c>
    </row>
    <row r="2451" spans="1:10" ht="1.1499999999999999" customHeight="1" thickTop="1">
      <c r="A2451" s="177"/>
      <c r="B2451" s="177"/>
      <c r="C2451" s="177"/>
      <c r="D2451" s="177"/>
      <c r="E2451" s="177"/>
      <c r="F2451" s="177"/>
      <c r="G2451" s="177"/>
      <c r="H2451" s="177"/>
      <c r="I2451" s="177"/>
      <c r="J2451" s="177"/>
    </row>
    <row r="2452" spans="1:10" ht="18" customHeight="1">
      <c r="A2452" s="178" t="s">
        <v>2525</v>
      </c>
      <c r="B2452" s="179" t="s">
        <v>1480</v>
      </c>
      <c r="C2452" s="178" t="s">
        <v>1481</v>
      </c>
      <c r="D2452" s="178" t="s">
        <v>1482</v>
      </c>
      <c r="E2452" s="374" t="s">
        <v>1483</v>
      </c>
      <c r="F2452" s="374"/>
      <c r="G2452" s="180" t="s">
        <v>1484</v>
      </c>
      <c r="H2452" s="179" t="s">
        <v>1485</v>
      </c>
      <c r="I2452" s="179" t="s">
        <v>1486</v>
      </c>
      <c r="J2452" s="179" t="s">
        <v>1487</v>
      </c>
    </row>
    <row r="2453" spans="1:10" ht="25.9" customHeight="1">
      <c r="A2453" s="181" t="s">
        <v>1488</v>
      </c>
      <c r="B2453" s="182" t="s">
        <v>2526</v>
      </c>
      <c r="C2453" s="181" t="s">
        <v>13</v>
      </c>
      <c r="D2453" s="181" t="s">
        <v>900</v>
      </c>
      <c r="E2453" s="375" t="s">
        <v>1938</v>
      </c>
      <c r="F2453" s="375"/>
      <c r="G2453" s="183" t="s">
        <v>21</v>
      </c>
      <c r="H2453" s="195">
        <v>1</v>
      </c>
      <c r="I2453" s="196">
        <v>12.9</v>
      </c>
      <c r="J2453" s="196">
        <v>12.9</v>
      </c>
    </row>
    <row r="2454" spans="1:10" ht="25.9" customHeight="1">
      <c r="A2454" s="168" t="s">
        <v>1492</v>
      </c>
      <c r="B2454" s="169" t="s">
        <v>1939</v>
      </c>
      <c r="C2454" s="168" t="s">
        <v>13</v>
      </c>
      <c r="D2454" s="168" t="s">
        <v>1940</v>
      </c>
      <c r="E2454" s="371" t="s">
        <v>1498</v>
      </c>
      <c r="F2454" s="371"/>
      <c r="G2454" s="170" t="s">
        <v>1499</v>
      </c>
      <c r="H2454" s="189">
        <v>8.4500000000000006E-2</v>
      </c>
      <c r="I2454" s="190">
        <v>26.5</v>
      </c>
      <c r="J2454" s="190">
        <v>2.23</v>
      </c>
    </row>
    <row r="2455" spans="1:10" ht="24" customHeight="1">
      <c r="A2455" s="168" t="s">
        <v>1492</v>
      </c>
      <c r="B2455" s="169" t="s">
        <v>1500</v>
      </c>
      <c r="C2455" s="168" t="s">
        <v>13</v>
      </c>
      <c r="D2455" s="168" t="s">
        <v>1501</v>
      </c>
      <c r="E2455" s="371" t="s">
        <v>1498</v>
      </c>
      <c r="F2455" s="371"/>
      <c r="G2455" s="170" t="s">
        <v>1499</v>
      </c>
      <c r="H2455" s="189">
        <v>2.6599999999999999E-2</v>
      </c>
      <c r="I2455" s="190">
        <v>21.78</v>
      </c>
      <c r="J2455" s="190">
        <v>0.56999999999999995</v>
      </c>
    </row>
    <row r="2456" spans="1:10" ht="24" customHeight="1">
      <c r="A2456" s="171" t="s">
        <v>1502</v>
      </c>
      <c r="B2456" s="172" t="s">
        <v>2521</v>
      </c>
      <c r="C2456" s="171" t="s">
        <v>13</v>
      </c>
      <c r="D2456" s="171" t="s">
        <v>2522</v>
      </c>
      <c r="E2456" s="372" t="s">
        <v>1505</v>
      </c>
      <c r="F2456" s="372"/>
      <c r="G2456" s="173" t="s">
        <v>21</v>
      </c>
      <c r="H2456" s="191">
        <v>3.32E-2</v>
      </c>
      <c r="I2456" s="192">
        <v>3.2</v>
      </c>
      <c r="J2456" s="192">
        <v>0.1</v>
      </c>
    </row>
    <row r="2457" spans="1:10" ht="39" customHeight="1">
      <c r="A2457" s="171" t="s">
        <v>1502</v>
      </c>
      <c r="B2457" s="172" t="s">
        <v>2527</v>
      </c>
      <c r="C2457" s="171" t="s">
        <v>13</v>
      </c>
      <c r="D2457" s="171" t="s">
        <v>2528</v>
      </c>
      <c r="E2457" s="372" t="s">
        <v>1505</v>
      </c>
      <c r="F2457" s="372"/>
      <c r="G2457" s="173" t="s">
        <v>21</v>
      </c>
      <c r="H2457" s="191">
        <v>1</v>
      </c>
      <c r="I2457" s="192">
        <v>10</v>
      </c>
      <c r="J2457" s="192">
        <v>10</v>
      </c>
    </row>
    <row r="2458" spans="1:10" ht="25.5">
      <c r="A2458" s="174"/>
      <c r="B2458" s="174"/>
      <c r="C2458" s="174"/>
      <c r="D2458" s="174"/>
      <c r="E2458" s="174" t="s">
        <v>1512</v>
      </c>
      <c r="F2458" s="175">
        <v>1.99</v>
      </c>
      <c r="G2458" s="174" t="s">
        <v>1513</v>
      </c>
      <c r="H2458" s="175">
        <v>0</v>
      </c>
      <c r="I2458" s="174" t="s">
        <v>1514</v>
      </c>
      <c r="J2458" s="175">
        <v>1.99</v>
      </c>
    </row>
    <row r="2459" spans="1:10">
      <c r="A2459" s="174"/>
      <c r="B2459" s="174"/>
      <c r="C2459" s="174"/>
      <c r="D2459" s="174"/>
      <c r="E2459" s="174" t="s">
        <v>1515</v>
      </c>
      <c r="F2459" s="175">
        <v>3.22</v>
      </c>
      <c r="G2459" s="174"/>
      <c r="H2459" s="373" t="s">
        <v>1516</v>
      </c>
      <c r="I2459" s="373"/>
      <c r="J2459" s="175">
        <v>16.12</v>
      </c>
    </row>
    <row r="2460" spans="1:10" ht="49.9" customHeight="1" thickBot="1">
      <c r="A2460" s="176"/>
      <c r="B2460" s="176"/>
      <c r="C2460" s="176"/>
      <c r="D2460" s="176"/>
      <c r="E2460" s="176"/>
      <c r="F2460" s="176"/>
      <c r="G2460" s="176" t="s">
        <v>1517</v>
      </c>
      <c r="H2460" s="193">
        <v>38</v>
      </c>
      <c r="I2460" s="176" t="s">
        <v>1518</v>
      </c>
      <c r="J2460" s="194">
        <v>612.55999999999995</v>
      </c>
    </row>
    <row r="2461" spans="1:10" ht="1.1499999999999999" customHeight="1" thickTop="1">
      <c r="A2461" s="177"/>
      <c r="B2461" s="177"/>
      <c r="C2461" s="177"/>
      <c r="D2461" s="177"/>
      <c r="E2461" s="177"/>
      <c r="F2461" s="177"/>
      <c r="G2461" s="177"/>
      <c r="H2461" s="177"/>
      <c r="I2461" s="177"/>
      <c r="J2461" s="177"/>
    </row>
    <row r="2462" spans="1:10" ht="18" customHeight="1">
      <c r="A2462" s="178" t="s">
        <v>2529</v>
      </c>
      <c r="B2462" s="179" t="s">
        <v>1480</v>
      </c>
      <c r="C2462" s="178" t="s">
        <v>1481</v>
      </c>
      <c r="D2462" s="178" t="s">
        <v>1482</v>
      </c>
      <c r="E2462" s="374" t="s">
        <v>1483</v>
      </c>
      <c r="F2462" s="374"/>
      <c r="G2462" s="180" t="s">
        <v>1484</v>
      </c>
      <c r="H2462" s="179" t="s">
        <v>1485</v>
      </c>
      <c r="I2462" s="179" t="s">
        <v>1486</v>
      </c>
      <c r="J2462" s="179" t="s">
        <v>1487</v>
      </c>
    </row>
    <row r="2463" spans="1:10" ht="39" customHeight="1">
      <c r="A2463" s="181" t="s">
        <v>1488</v>
      </c>
      <c r="B2463" s="182" t="s">
        <v>2530</v>
      </c>
      <c r="C2463" s="181" t="s">
        <v>13</v>
      </c>
      <c r="D2463" s="181" t="s">
        <v>903</v>
      </c>
      <c r="E2463" s="375" t="s">
        <v>1938</v>
      </c>
      <c r="F2463" s="375"/>
      <c r="G2463" s="183" t="s">
        <v>21</v>
      </c>
      <c r="H2463" s="195">
        <v>1</v>
      </c>
      <c r="I2463" s="196">
        <v>100.98</v>
      </c>
      <c r="J2463" s="196">
        <v>100.98</v>
      </c>
    </row>
    <row r="2464" spans="1:10" ht="25.9" customHeight="1">
      <c r="A2464" s="168" t="s">
        <v>1492</v>
      </c>
      <c r="B2464" s="169" t="s">
        <v>1939</v>
      </c>
      <c r="C2464" s="168" t="s">
        <v>13</v>
      </c>
      <c r="D2464" s="168" t="s">
        <v>1940</v>
      </c>
      <c r="E2464" s="371" t="s">
        <v>1498</v>
      </c>
      <c r="F2464" s="371"/>
      <c r="G2464" s="170" t="s">
        <v>1499</v>
      </c>
      <c r="H2464" s="189">
        <v>0.16669999999999999</v>
      </c>
      <c r="I2464" s="190">
        <v>26.5</v>
      </c>
      <c r="J2464" s="190">
        <v>4.41</v>
      </c>
    </row>
    <row r="2465" spans="1:10" ht="24" customHeight="1">
      <c r="A2465" s="168" t="s">
        <v>1492</v>
      </c>
      <c r="B2465" s="169" t="s">
        <v>1500</v>
      </c>
      <c r="C2465" s="168" t="s">
        <v>13</v>
      </c>
      <c r="D2465" s="168" t="s">
        <v>1501</v>
      </c>
      <c r="E2465" s="371" t="s">
        <v>1498</v>
      </c>
      <c r="F2465" s="371"/>
      <c r="G2465" s="170" t="s">
        <v>1499</v>
      </c>
      <c r="H2465" s="189">
        <v>5.2499999999999998E-2</v>
      </c>
      <c r="I2465" s="190">
        <v>21.78</v>
      </c>
      <c r="J2465" s="190">
        <v>1.1399999999999999</v>
      </c>
    </row>
    <row r="2466" spans="1:10" ht="24" customHeight="1">
      <c r="A2466" s="171" t="s">
        <v>1502</v>
      </c>
      <c r="B2466" s="172" t="s">
        <v>2521</v>
      </c>
      <c r="C2466" s="171" t="s">
        <v>13</v>
      </c>
      <c r="D2466" s="171" t="s">
        <v>2522</v>
      </c>
      <c r="E2466" s="372" t="s">
        <v>1505</v>
      </c>
      <c r="F2466" s="372"/>
      <c r="G2466" s="173" t="s">
        <v>21</v>
      </c>
      <c r="H2466" s="191">
        <v>2.1000000000000001E-2</v>
      </c>
      <c r="I2466" s="192">
        <v>3.2</v>
      </c>
      <c r="J2466" s="192">
        <v>0.06</v>
      </c>
    </row>
    <row r="2467" spans="1:10" ht="39" customHeight="1">
      <c r="A2467" s="171" t="s">
        <v>1502</v>
      </c>
      <c r="B2467" s="172" t="s">
        <v>2531</v>
      </c>
      <c r="C2467" s="171" t="s">
        <v>13</v>
      </c>
      <c r="D2467" s="171" t="s">
        <v>2532</v>
      </c>
      <c r="E2467" s="372" t="s">
        <v>1505</v>
      </c>
      <c r="F2467" s="372"/>
      <c r="G2467" s="173" t="s">
        <v>21</v>
      </c>
      <c r="H2467" s="191">
        <v>1</v>
      </c>
      <c r="I2467" s="192">
        <v>95.37</v>
      </c>
      <c r="J2467" s="192">
        <v>95.37</v>
      </c>
    </row>
    <row r="2468" spans="1:10" ht="25.5">
      <c r="A2468" s="174"/>
      <c r="B2468" s="174"/>
      <c r="C2468" s="174"/>
      <c r="D2468" s="174"/>
      <c r="E2468" s="174" t="s">
        <v>1512</v>
      </c>
      <c r="F2468" s="175">
        <v>3.94</v>
      </c>
      <c r="G2468" s="174" t="s">
        <v>1513</v>
      </c>
      <c r="H2468" s="175">
        <v>0</v>
      </c>
      <c r="I2468" s="174" t="s">
        <v>1514</v>
      </c>
      <c r="J2468" s="175">
        <v>3.94</v>
      </c>
    </row>
    <row r="2469" spans="1:10">
      <c r="A2469" s="174"/>
      <c r="B2469" s="174"/>
      <c r="C2469" s="174"/>
      <c r="D2469" s="174"/>
      <c r="E2469" s="174" t="s">
        <v>1515</v>
      </c>
      <c r="F2469" s="175">
        <v>25.24</v>
      </c>
      <c r="G2469" s="174"/>
      <c r="H2469" s="373" t="s">
        <v>1516</v>
      </c>
      <c r="I2469" s="373"/>
      <c r="J2469" s="175">
        <v>126.22</v>
      </c>
    </row>
    <row r="2470" spans="1:10" ht="49.9" customHeight="1" thickBot="1">
      <c r="A2470" s="176"/>
      <c r="B2470" s="176"/>
      <c r="C2470" s="176"/>
      <c r="D2470" s="176"/>
      <c r="E2470" s="176"/>
      <c r="F2470" s="176"/>
      <c r="G2470" s="176" t="s">
        <v>1517</v>
      </c>
      <c r="H2470" s="193">
        <v>9</v>
      </c>
      <c r="I2470" s="176" t="s">
        <v>1518</v>
      </c>
      <c r="J2470" s="194">
        <v>1135.98</v>
      </c>
    </row>
    <row r="2471" spans="1:10" ht="1.1499999999999999" customHeight="1" thickTop="1">
      <c r="A2471" s="177"/>
      <c r="B2471" s="177"/>
      <c r="C2471" s="177"/>
      <c r="D2471" s="177"/>
      <c r="E2471" s="177"/>
      <c r="F2471" s="177"/>
      <c r="G2471" s="177"/>
      <c r="H2471" s="177"/>
      <c r="I2471" s="177"/>
      <c r="J2471" s="177"/>
    </row>
    <row r="2472" spans="1:10" ht="18" customHeight="1">
      <c r="A2472" s="178" t="s">
        <v>2533</v>
      </c>
      <c r="B2472" s="179" t="s">
        <v>1480</v>
      </c>
      <c r="C2472" s="178" t="s">
        <v>1481</v>
      </c>
      <c r="D2472" s="178" t="s">
        <v>1482</v>
      </c>
      <c r="E2472" s="374" t="s">
        <v>1483</v>
      </c>
      <c r="F2472" s="374"/>
      <c r="G2472" s="180" t="s">
        <v>1484</v>
      </c>
      <c r="H2472" s="179" t="s">
        <v>1485</v>
      </c>
      <c r="I2472" s="179" t="s">
        <v>1486</v>
      </c>
      <c r="J2472" s="179" t="s">
        <v>1487</v>
      </c>
    </row>
    <row r="2473" spans="1:10" ht="25.9" customHeight="1">
      <c r="A2473" s="181" t="s">
        <v>1488</v>
      </c>
      <c r="B2473" s="182" t="s">
        <v>2534</v>
      </c>
      <c r="C2473" s="181" t="s">
        <v>13</v>
      </c>
      <c r="D2473" s="181" t="s">
        <v>912</v>
      </c>
      <c r="E2473" s="375" t="s">
        <v>1938</v>
      </c>
      <c r="F2473" s="375"/>
      <c r="G2473" s="183" t="s">
        <v>21</v>
      </c>
      <c r="H2473" s="195">
        <v>1</v>
      </c>
      <c r="I2473" s="196">
        <v>43.32</v>
      </c>
      <c r="J2473" s="196">
        <v>43.32</v>
      </c>
    </row>
    <row r="2474" spans="1:10" ht="25.9" customHeight="1">
      <c r="A2474" s="168" t="s">
        <v>1492</v>
      </c>
      <c r="B2474" s="169" t="s">
        <v>1939</v>
      </c>
      <c r="C2474" s="168" t="s">
        <v>13</v>
      </c>
      <c r="D2474" s="168" t="s">
        <v>1940</v>
      </c>
      <c r="E2474" s="371" t="s">
        <v>1498</v>
      </c>
      <c r="F2474" s="371"/>
      <c r="G2474" s="170" t="s">
        <v>1499</v>
      </c>
      <c r="H2474" s="189">
        <v>0.1525</v>
      </c>
      <c r="I2474" s="190">
        <v>26.5</v>
      </c>
      <c r="J2474" s="190">
        <v>4.04</v>
      </c>
    </row>
    <row r="2475" spans="1:10" ht="24" customHeight="1">
      <c r="A2475" s="168" t="s">
        <v>1492</v>
      </c>
      <c r="B2475" s="169" t="s">
        <v>1500</v>
      </c>
      <c r="C2475" s="168" t="s">
        <v>13</v>
      </c>
      <c r="D2475" s="168" t="s">
        <v>1501</v>
      </c>
      <c r="E2475" s="371" t="s">
        <v>1498</v>
      </c>
      <c r="F2475" s="371"/>
      <c r="G2475" s="170" t="s">
        <v>1499</v>
      </c>
      <c r="H2475" s="189">
        <v>4.8099999999999997E-2</v>
      </c>
      <c r="I2475" s="190">
        <v>21.78</v>
      </c>
      <c r="J2475" s="190">
        <v>1.04</v>
      </c>
    </row>
    <row r="2476" spans="1:10" ht="24" customHeight="1">
      <c r="A2476" s="171" t="s">
        <v>1502</v>
      </c>
      <c r="B2476" s="172" t="s">
        <v>2521</v>
      </c>
      <c r="C2476" s="171" t="s">
        <v>13</v>
      </c>
      <c r="D2476" s="171" t="s">
        <v>2522</v>
      </c>
      <c r="E2476" s="372" t="s">
        <v>1505</v>
      </c>
      <c r="F2476" s="372"/>
      <c r="G2476" s="173" t="s">
        <v>21</v>
      </c>
      <c r="H2476" s="191">
        <v>2.1000000000000001E-2</v>
      </c>
      <c r="I2476" s="192">
        <v>3.2</v>
      </c>
      <c r="J2476" s="192">
        <v>0.06</v>
      </c>
    </row>
    <row r="2477" spans="1:10" ht="39" customHeight="1">
      <c r="A2477" s="171" t="s">
        <v>1502</v>
      </c>
      <c r="B2477" s="172" t="s">
        <v>2535</v>
      </c>
      <c r="C2477" s="171" t="s">
        <v>13</v>
      </c>
      <c r="D2477" s="171" t="s">
        <v>2536</v>
      </c>
      <c r="E2477" s="372" t="s">
        <v>1505</v>
      </c>
      <c r="F2477" s="372"/>
      <c r="G2477" s="173" t="s">
        <v>21</v>
      </c>
      <c r="H2477" s="191">
        <v>1</v>
      </c>
      <c r="I2477" s="192">
        <v>38.18</v>
      </c>
      <c r="J2477" s="192">
        <v>38.18</v>
      </c>
    </row>
    <row r="2478" spans="1:10" ht="25.5">
      <c r="A2478" s="174"/>
      <c r="B2478" s="174"/>
      <c r="C2478" s="174"/>
      <c r="D2478" s="174"/>
      <c r="E2478" s="174" t="s">
        <v>1512</v>
      </c>
      <c r="F2478" s="175">
        <v>3.61</v>
      </c>
      <c r="G2478" s="174" t="s">
        <v>1513</v>
      </c>
      <c r="H2478" s="175">
        <v>0</v>
      </c>
      <c r="I2478" s="174" t="s">
        <v>1514</v>
      </c>
      <c r="J2478" s="175">
        <v>3.61</v>
      </c>
    </row>
    <row r="2479" spans="1:10">
      <c r="A2479" s="174"/>
      <c r="B2479" s="174"/>
      <c r="C2479" s="174"/>
      <c r="D2479" s="174"/>
      <c r="E2479" s="174" t="s">
        <v>1515</v>
      </c>
      <c r="F2479" s="175">
        <v>10.83</v>
      </c>
      <c r="G2479" s="174"/>
      <c r="H2479" s="373" t="s">
        <v>1516</v>
      </c>
      <c r="I2479" s="373"/>
      <c r="J2479" s="175">
        <v>54.15</v>
      </c>
    </row>
    <row r="2480" spans="1:10" ht="49.9" customHeight="1" thickBot="1">
      <c r="A2480" s="176"/>
      <c r="B2480" s="176"/>
      <c r="C2480" s="176"/>
      <c r="D2480" s="176"/>
      <c r="E2480" s="176"/>
      <c r="F2480" s="176"/>
      <c r="G2480" s="176" t="s">
        <v>1517</v>
      </c>
      <c r="H2480" s="193">
        <v>7</v>
      </c>
      <c r="I2480" s="176" t="s">
        <v>1518</v>
      </c>
      <c r="J2480" s="194">
        <v>379.05</v>
      </c>
    </row>
    <row r="2481" spans="1:10" ht="1.1499999999999999" customHeight="1" thickTop="1">
      <c r="A2481" s="177"/>
      <c r="B2481" s="177"/>
      <c r="C2481" s="177"/>
      <c r="D2481" s="177"/>
      <c r="E2481" s="177"/>
      <c r="F2481" s="177"/>
      <c r="G2481" s="177"/>
      <c r="H2481" s="177"/>
      <c r="I2481" s="177"/>
      <c r="J2481" s="177"/>
    </row>
    <row r="2482" spans="1:10" ht="18" customHeight="1">
      <c r="A2482" s="178" t="s">
        <v>2537</v>
      </c>
      <c r="B2482" s="179" t="s">
        <v>1480</v>
      </c>
      <c r="C2482" s="178" t="s">
        <v>1481</v>
      </c>
      <c r="D2482" s="178" t="s">
        <v>1482</v>
      </c>
      <c r="E2482" s="374" t="s">
        <v>1483</v>
      </c>
      <c r="F2482" s="374"/>
      <c r="G2482" s="180" t="s">
        <v>1484</v>
      </c>
      <c r="H2482" s="179" t="s">
        <v>1485</v>
      </c>
      <c r="I2482" s="179" t="s">
        <v>1486</v>
      </c>
      <c r="J2482" s="179" t="s">
        <v>1487</v>
      </c>
    </row>
    <row r="2483" spans="1:10" ht="25.9" customHeight="1">
      <c r="A2483" s="181" t="s">
        <v>1488</v>
      </c>
      <c r="B2483" s="182" t="s">
        <v>2538</v>
      </c>
      <c r="C2483" s="181" t="s">
        <v>13</v>
      </c>
      <c r="D2483" s="181" t="s">
        <v>921</v>
      </c>
      <c r="E2483" s="375" t="s">
        <v>1938</v>
      </c>
      <c r="F2483" s="375"/>
      <c r="G2483" s="183" t="s">
        <v>21</v>
      </c>
      <c r="H2483" s="195">
        <v>1</v>
      </c>
      <c r="I2483" s="196">
        <v>42.14</v>
      </c>
      <c r="J2483" s="196">
        <v>42.14</v>
      </c>
    </row>
    <row r="2484" spans="1:10" ht="25.9" customHeight="1">
      <c r="A2484" s="168" t="s">
        <v>1492</v>
      </c>
      <c r="B2484" s="169" t="s">
        <v>1939</v>
      </c>
      <c r="C2484" s="168" t="s">
        <v>13</v>
      </c>
      <c r="D2484" s="168" t="s">
        <v>1940</v>
      </c>
      <c r="E2484" s="371" t="s">
        <v>1498</v>
      </c>
      <c r="F2484" s="371"/>
      <c r="G2484" s="170" t="s">
        <v>1499</v>
      </c>
      <c r="H2484" s="189">
        <v>0.1525</v>
      </c>
      <c r="I2484" s="190">
        <v>26.5</v>
      </c>
      <c r="J2484" s="190">
        <v>4.04</v>
      </c>
    </row>
    <row r="2485" spans="1:10" ht="24" customHeight="1">
      <c r="A2485" s="168" t="s">
        <v>1492</v>
      </c>
      <c r="B2485" s="169" t="s">
        <v>1500</v>
      </c>
      <c r="C2485" s="168" t="s">
        <v>13</v>
      </c>
      <c r="D2485" s="168" t="s">
        <v>1501</v>
      </c>
      <c r="E2485" s="371" t="s">
        <v>1498</v>
      </c>
      <c r="F2485" s="371"/>
      <c r="G2485" s="170" t="s">
        <v>1499</v>
      </c>
      <c r="H2485" s="189">
        <v>4.8099999999999997E-2</v>
      </c>
      <c r="I2485" s="190">
        <v>21.78</v>
      </c>
      <c r="J2485" s="190">
        <v>1.04</v>
      </c>
    </row>
    <row r="2486" spans="1:10" ht="24" customHeight="1">
      <c r="A2486" s="171" t="s">
        <v>1502</v>
      </c>
      <c r="B2486" s="172" t="s">
        <v>2521</v>
      </c>
      <c r="C2486" s="171" t="s">
        <v>13</v>
      </c>
      <c r="D2486" s="171" t="s">
        <v>2522</v>
      </c>
      <c r="E2486" s="372" t="s">
        <v>1505</v>
      </c>
      <c r="F2486" s="372"/>
      <c r="G2486" s="173" t="s">
        <v>21</v>
      </c>
      <c r="H2486" s="191">
        <v>2.1000000000000001E-2</v>
      </c>
      <c r="I2486" s="192">
        <v>3.2</v>
      </c>
      <c r="J2486" s="192">
        <v>0.06</v>
      </c>
    </row>
    <row r="2487" spans="1:10" ht="24" customHeight="1">
      <c r="A2487" s="171" t="s">
        <v>1502</v>
      </c>
      <c r="B2487" s="172" t="s">
        <v>2539</v>
      </c>
      <c r="C2487" s="171" t="s">
        <v>13</v>
      </c>
      <c r="D2487" s="171" t="s">
        <v>2540</v>
      </c>
      <c r="E2487" s="372" t="s">
        <v>1505</v>
      </c>
      <c r="F2487" s="372"/>
      <c r="G2487" s="173" t="s">
        <v>21</v>
      </c>
      <c r="H2487" s="191">
        <v>1</v>
      </c>
      <c r="I2487" s="192">
        <v>37</v>
      </c>
      <c r="J2487" s="192">
        <v>37</v>
      </c>
    </row>
    <row r="2488" spans="1:10" ht="25.5">
      <c r="A2488" s="174"/>
      <c r="B2488" s="174"/>
      <c r="C2488" s="174"/>
      <c r="D2488" s="174"/>
      <c r="E2488" s="174" t="s">
        <v>1512</v>
      </c>
      <c r="F2488" s="175">
        <v>3.61</v>
      </c>
      <c r="G2488" s="174" t="s">
        <v>1513</v>
      </c>
      <c r="H2488" s="175">
        <v>0</v>
      </c>
      <c r="I2488" s="174" t="s">
        <v>1514</v>
      </c>
      <c r="J2488" s="175">
        <v>3.61</v>
      </c>
    </row>
    <row r="2489" spans="1:10">
      <c r="A2489" s="174"/>
      <c r="B2489" s="174"/>
      <c r="C2489" s="174"/>
      <c r="D2489" s="174"/>
      <c r="E2489" s="174" t="s">
        <v>1515</v>
      </c>
      <c r="F2489" s="175">
        <v>10.53</v>
      </c>
      <c r="G2489" s="174"/>
      <c r="H2489" s="373" t="s">
        <v>1516</v>
      </c>
      <c r="I2489" s="373"/>
      <c r="J2489" s="175">
        <v>52.67</v>
      </c>
    </row>
    <row r="2490" spans="1:10" ht="49.9" customHeight="1" thickBot="1">
      <c r="A2490" s="176"/>
      <c r="B2490" s="176"/>
      <c r="C2490" s="176"/>
      <c r="D2490" s="176"/>
      <c r="E2490" s="176"/>
      <c r="F2490" s="176"/>
      <c r="G2490" s="176" t="s">
        <v>1517</v>
      </c>
      <c r="H2490" s="193">
        <v>25</v>
      </c>
      <c r="I2490" s="176" t="s">
        <v>1518</v>
      </c>
      <c r="J2490" s="194">
        <v>1316.75</v>
      </c>
    </row>
    <row r="2491" spans="1:10" ht="1.1499999999999999" customHeight="1" thickTop="1">
      <c r="A2491" s="177"/>
      <c r="B2491" s="177"/>
      <c r="C2491" s="177"/>
      <c r="D2491" s="177"/>
      <c r="E2491" s="177"/>
      <c r="F2491" s="177"/>
      <c r="G2491" s="177"/>
      <c r="H2491" s="177"/>
      <c r="I2491" s="177"/>
      <c r="J2491" s="177"/>
    </row>
    <row r="2492" spans="1:10" ht="18" customHeight="1">
      <c r="A2492" s="178" t="s">
        <v>2541</v>
      </c>
      <c r="B2492" s="179" t="s">
        <v>1480</v>
      </c>
      <c r="C2492" s="178" t="s">
        <v>1481</v>
      </c>
      <c r="D2492" s="178" t="s">
        <v>1482</v>
      </c>
      <c r="E2492" s="374" t="s">
        <v>1483</v>
      </c>
      <c r="F2492" s="374"/>
      <c r="G2492" s="180" t="s">
        <v>1484</v>
      </c>
      <c r="H2492" s="179" t="s">
        <v>1485</v>
      </c>
      <c r="I2492" s="179" t="s">
        <v>1486</v>
      </c>
      <c r="J2492" s="179" t="s">
        <v>1487</v>
      </c>
    </row>
    <row r="2493" spans="1:10" ht="25.9" customHeight="1">
      <c r="A2493" s="181" t="s">
        <v>1488</v>
      </c>
      <c r="B2493" s="182" t="s">
        <v>2542</v>
      </c>
      <c r="C2493" s="181" t="s">
        <v>13</v>
      </c>
      <c r="D2493" s="181" t="s">
        <v>924</v>
      </c>
      <c r="E2493" s="375" t="s">
        <v>1938</v>
      </c>
      <c r="F2493" s="375"/>
      <c r="G2493" s="183" t="s">
        <v>21</v>
      </c>
      <c r="H2493" s="195">
        <v>1</v>
      </c>
      <c r="I2493" s="196">
        <v>104.95</v>
      </c>
      <c r="J2493" s="196">
        <v>104.95</v>
      </c>
    </row>
    <row r="2494" spans="1:10" ht="25.9" customHeight="1">
      <c r="A2494" s="168" t="s">
        <v>1492</v>
      </c>
      <c r="B2494" s="169" t="s">
        <v>1939</v>
      </c>
      <c r="C2494" s="168" t="s">
        <v>13</v>
      </c>
      <c r="D2494" s="168" t="s">
        <v>1940</v>
      </c>
      <c r="E2494" s="371" t="s">
        <v>1498</v>
      </c>
      <c r="F2494" s="371"/>
      <c r="G2494" s="170" t="s">
        <v>1499</v>
      </c>
      <c r="H2494" s="189">
        <v>0.44669999999999999</v>
      </c>
      <c r="I2494" s="190">
        <v>26.5</v>
      </c>
      <c r="J2494" s="190">
        <v>11.83</v>
      </c>
    </row>
    <row r="2495" spans="1:10" ht="24" customHeight="1">
      <c r="A2495" s="168" t="s">
        <v>1492</v>
      </c>
      <c r="B2495" s="169" t="s">
        <v>1500</v>
      </c>
      <c r="C2495" s="168" t="s">
        <v>13</v>
      </c>
      <c r="D2495" s="168" t="s">
        <v>1501</v>
      </c>
      <c r="E2495" s="371" t="s">
        <v>1498</v>
      </c>
      <c r="F2495" s="371"/>
      <c r="G2495" s="170" t="s">
        <v>1499</v>
      </c>
      <c r="H2495" s="189">
        <v>0.14069999999999999</v>
      </c>
      <c r="I2495" s="190">
        <v>21.78</v>
      </c>
      <c r="J2495" s="190">
        <v>3.06</v>
      </c>
    </row>
    <row r="2496" spans="1:10" ht="25.9" customHeight="1">
      <c r="A2496" s="171" t="s">
        <v>1502</v>
      </c>
      <c r="B2496" s="172" t="s">
        <v>2543</v>
      </c>
      <c r="C2496" s="171" t="s">
        <v>13</v>
      </c>
      <c r="D2496" s="171" t="s">
        <v>2544</v>
      </c>
      <c r="E2496" s="372" t="s">
        <v>1505</v>
      </c>
      <c r="F2496" s="372"/>
      <c r="G2496" s="173" t="s">
        <v>21</v>
      </c>
      <c r="H2496" s="191">
        <v>1</v>
      </c>
      <c r="I2496" s="192">
        <v>90</v>
      </c>
      <c r="J2496" s="192">
        <v>90</v>
      </c>
    </row>
    <row r="2497" spans="1:10" ht="24" customHeight="1">
      <c r="A2497" s="171" t="s">
        <v>1502</v>
      </c>
      <c r="B2497" s="172" t="s">
        <v>2521</v>
      </c>
      <c r="C2497" s="171" t="s">
        <v>13</v>
      </c>
      <c r="D2497" s="171" t="s">
        <v>2522</v>
      </c>
      <c r="E2497" s="372" t="s">
        <v>1505</v>
      </c>
      <c r="F2497" s="372"/>
      <c r="G2497" s="173" t="s">
        <v>21</v>
      </c>
      <c r="H2497" s="191">
        <v>2.1000000000000001E-2</v>
      </c>
      <c r="I2497" s="192">
        <v>3.2</v>
      </c>
      <c r="J2497" s="192">
        <v>0.06</v>
      </c>
    </row>
    <row r="2498" spans="1:10" ht="25.5">
      <c r="A2498" s="174"/>
      <c r="B2498" s="174"/>
      <c r="C2498" s="174"/>
      <c r="D2498" s="174"/>
      <c r="E2498" s="174" t="s">
        <v>1512</v>
      </c>
      <c r="F2498" s="175">
        <v>10.57</v>
      </c>
      <c r="G2498" s="174" t="s">
        <v>1513</v>
      </c>
      <c r="H2498" s="175">
        <v>0</v>
      </c>
      <c r="I2498" s="174" t="s">
        <v>1514</v>
      </c>
      <c r="J2498" s="175">
        <v>10.57</v>
      </c>
    </row>
    <row r="2499" spans="1:10">
      <c r="A2499" s="174"/>
      <c r="B2499" s="174"/>
      <c r="C2499" s="174"/>
      <c r="D2499" s="174"/>
      <c r="E2499" s="174" t="s">
        <v>1515</v>
      </c>
      <c r="F2499" s="175">
        <v>26.23</v>
      </c>
      <c r="G2499" s="174"/>
      <c r="H2499" s="373" t="s">
        <v>1516</v>
      </c>
      <c r="I2499" s="373"/>
      <c r="J2499" s="175">
        <v>131.18</v>
      </c>
    </row>
    <row r="2500" spans="1:10" ht="49.9" customHeight="1" thickBot="1">
      <c r="A2500" s="176"/>
      <c r="B2500" s="176"/>
      <c r="C2500" s="176"/>
      <c r="D2500" s="176"/>
      <c r="E2500" s="176"/>
      <c r="F2500" s="176"/>
      <c r="G2500" s="176" t="s">
        <v>1517</v>
      </c>
      <c r="H2500" s="193">
        <v>8</v>
      </c>
      <c r="I2500" s="176" t="s">
        <v>1518</v>
      </c>
      <c r="J2500" s="194">
        <v>1049.44</v>
      </c>
    </row>
    <row r="2501" spans="1:10" ht="1.1499999999999999" customHeight="1" thickTop="1">
      <c r="A2501" s="177"/>
      <c r="B2501" s="177"/>
      <c r="C2501" s="177"/>
      <c r="D2501" s="177"/>
      <c r="E2501" s="177"/>
      <c r="F2501" s="177"/>
      <c r="G2501" s="177"/>
      <c r="H2501" s="177"/>
      <c r="I2501" s="177"/>
      <c r="J2501" s="177"/>
    </row>
    <row r="2502" spans="1:10" ht="18" customHeight="1">
      <c r="A2502" s="178" t="s">
        <v>2545</v>
      </c>
      <c r="B2502" s="179" t="s">
        <v>1480</v>
      </c>
      <c r="C2502" s="178" t="s">
        <v>1481</v>
      </c>
      <c r="D2502" s="178" t="s">
        <v>1482</v>
      </c>
      <c r="E2502" s="374" t="s">
        <v>1483</v>
      </c>
      <c r="F2502" s="374"/>
      <c r="G2502" s="180" t="s">
        <v>1484</v>
      </c>
      <c r="H2502" s="179" t="s">
        <v>1485</v>
      </c>
      <c r="I2502" s="179" t="s">
        <v>1486</v>
      </c>
      <c r="J2502" s="179" t="s">
        <v>1487</v>
      </c>
    </row>
    <row r="2503" spans="1:10" ht="39" customHeight="1">
      <c r="A2503" s="181" t="s">
        <v>1488</v>
      </c>
      <c r="B2503" s="182" t="s">
        <v>2546</v>
      </c>
      <c r="C2503" s="181" t="s">
        <v>13</v>
      </c>
      <c r="D2503" s="181" t="s">
        <v>930</v>
      </c>
      <c r="E2503" s="375" t="s">
        <v>1938</v>
      </c>
      <c r="F2503" s="375"/>
      <c r="G2503" s="183" t="s">
        <v>21</v>
      </c>
      <c r="H2503" s="195">
        <v>1</v>
      </c>
      <c r="I2503" s="196">
        <v>353.52</v>
      </c>
      <c r="J2503" s="196">
        <v>353.52</v>
      </c>
    </row>
    <row r="2504" spans="1:10" ht="25.9" customHeight="1">
      <c r="A2504" s="168" t="s">
        <v>1492</v>
      </c>
      <c r="B2504" s="169" t="s">
        <v>1939</v>
      </c>
      <c r="C2504" s="168" t="s">
        <v>13</v>
      </c>
      <c r="D2504" s="168" t="s">
        <v>1940</v>
      </c>
      <c r="E2504" s="371" t="s">
        <v>1498</v>
      </c>
      <c r="F2504" s="371"/>
      <c r="G2504" s="170" t="s">
        <v>1499</v>
      </c>
      <c r="H2504" s="189">
        <v>0.94850000000000001</v>
      </c>
      <c r="I2504" s="190">
        <v>26.5</v>
      </c>
      <c r="J2504" s="190">
        <v>25.13</v>
      </c>
    </row>
    <row r="2505" spans="1:10" ht="24" customHeight="1">
      <c r="A2505" s="168" t="s">
        <v>1492</v>
      </c>
      <c r="B2505" s="169" t="s">
        <v>1500</v>
      </c>
      <c r="C2505" s="168" t="s">
        <v>13</v>
      </c>
      <c r="D2505" s="168" t="s">
        <v>1501</v>
      </c>
      <c r="E2505" s="371" t="s">
        <v>1498</v>
      </c>
      <c r="F2505" s="371"/>
      <c r="G2505" s="170" t="s">
        <v>1499</v>
      </c>
      <c r="H2505" s="189">
        <v>0.29880000000000001</v>
      </c>
      <c r="I2505" s="190">
        <v>21.78</v>
      </c>
      <c r="J2505" s="190">
        <v>6.5</v>
      </c>
    </row>
    <row r="2506" spans="1:10" ht="39" customHeight="1">
      <c r="A2506" s="171" t="s">
        <v>1502</v>
      </c>
      <c r="B2506" s="172" t="s">
        <v>1941</v>
      </c>
      <c r="C2506" s="171" t="s">
        <v>13</v>
      </c>
      <c r="D2506" s="171" t="s">
        <v>1942</v>
      </c>
      <c r="E2506" s="372" t="s">
        <v>1505</v>
      </c>
      <c r="F2506" s="372"/>
      <c r="G2506" s="173" t="s">
        <v>21</v>
      </c>
      <c r="H2506" s="191">
        <v>6</v>
      </c>
      <c r="I2506" s="192">
        <v>19.260000000000002</v>
      </c>
      <c r="J2506" s="192">
        <v>115.56</v>
      </c>
    </row>
    <row r="2507" spans="1:10" ht="25.9" customHeight="1">
      <c r="A2507" s="171" t="s">
        <v>1502</v>
      </c>
      <c r="B2507" s="172" t="s">
        <v>2547</v>
      </c>
      <c r="C2507" s="171" t="s">
        <v>13</v>
      </c>
      <c r="D2507" s="171" t="s">
        <v>2548</v>
      </c>
      <c r="E2507" s="372" t="s">
        <v>1505</v>
      </c>
      <c r="F2507" s="372"/>
      <c r="G2507" s="173" t="s">
        <v>21</v>
      </c>
      <c r="H2507" s="191">
        <v>1</v>
      </c>
      <c r="I2507" s="192">
        <v>206.33</v>
      </c>
      <c r="J2507" s="192">
        <v>206.33</v>
      </c>
    </row>
    <row r="2508" spans="1:10" ht="25.5">
      <c r="A2508" s="174"/>
      <c r="B2508" s="174"/>
      <c r="C2508" s="174"/>
      <c r="D2508" s="174"/>
      <c r="E2508" s="174" t="s">
        <v>1512</v>
      </c>
      <c r="F2508" s="175">
        <v>22.46</v>
      </c>
      <c r="G2508" s="174" t="s">
        <v>1513</v>
      </c>
      <c r="H2508" s="175">
        <v>0</v>
      </c>
      <c r="I2508" s="174" t="s">
        <v>1514</v>
      </c>
      <c r="J2508" s="175">
        <v>22.46</v>
      </c>
    </row>
    <row r="2509" spans="1:10">
      <c r="A2509" s="174"/>
      <c r="B2509" s="174"/>
      <c r="C2509" s="174"/>
      <c r="D2509" s="174"/>
      <c r="E2509" s="174" t="s">
        <v>1515</v>
      </c>
      <c r="F2509" s="175">
        <v>88.38</v>
      </c>
      <c r="G2509" s="174"/>
      <c r="H2509" s="373" t="s">
        <v>1516</v>
      </c>
      <c r="I2509" s="373"/>
      <c r="J2509" s="175">
        <v>441.9</v>
      </c>
    </row>
    <row r="2510" spans="1:10" ht="49.9" customHeight="1" thickBot="1">
      <c r="A2510" s="176"/>
      <c r="B2510" s="176"/>
      <c r="C2510" s="176"/>
      <c r="D2510" s="176"/>
      <c r="E2510" s="176"/>
      <c r="F2510" s="176"/>
      <c r="G2510" s="176" t="s">
        <v>1517</v>
      </c>
      <c r="H2510" s="193">
        <v>5</v>
      </c>
      <c r="I2510" s="176" t="s">
        <v>1518</v>
      </c>
      <c r="J2510" s="194">
        <v>2209.5</v>
      </c>
    </row>
    <row r="2511" spans="1:10" ht="1.1499999999999999" customHeight="1" thickTop="1">
      <c r="A2511" s="177"/>
      <c r="B2511" s="177"/>
      <c r="C2511" s="177"/>
      <c r="D2511" s="177"/>
      <c r="E2511" s="177"/>
      <c r="F2511" s="177"/>
      <c r="G2511" s="177"/>
      <c r="H2511" s="177"/>
      <c r="I2511" s="177"/>
      <c r="J2511" s="177"/>
    </row>
    <row r="2512" spans="1:10" ht="18" customHeight="1">
      <c r="A2512" s="178" t="s">
        <v>2549</v>
      </c>
      <c r="B2512" s="179" t="s">
        <v>1480</v>
      </c>
      <c r="C2512" s="178" t="s">
        <v>1481</v>
      </c>
      <c r="D2512" s="178" t="s">
        <v>1482</v>
      </c>
      <c r="E2512" s="374" t="s">
        <v>1483</v>
      </c>
      <c r="F2512" s="374"/>
      <c r="G2512" s="180" t="s">
        <v>1484</v>
      </c>
      <c r="H2512" s="179" t="s">
        <v>1485</v>
      </c>
      <c r="I2512" s="179" t="s">
        <v>1486</v>
      </c>
      <c r="J2512" s="179" t="s">
        <v>1487</v>
      </c>
    </row>
    <row r="2513" spans="1:10" ht="39" customHeight="1">
      <c r="A2513" s="181" t="s">
        <v>1488</v>
      </c>
      <c r="B2513" s="182" t="s">
        <v>2550</v>
      </c>
      <c r="C2513" s="181" t="s">
        <v>13</v>
      </c>
      <c r="D2513" s="181" t="s">
        <v>933</v>
      </c>
      <c r="E2513" s="375" t="s">
        <v>1938</v>
      </c>
      <c r="F2513" s="375"/>
      <c r="G2513" s="183" t="s">
        <v>21</v>
      </c>
      <c r="H2513" s="195">
        <v>1</v>
      </c>
      <c r="I2513" s="196">
        <v>367.19</v>
      </c>
      <c r="J2513" s="196">
        <v>367.19</v>
      </c>
    </row>
    <row r="2514" spans="1:10" ht="25.9" customHeight="1">
      <c r="A2514" s="168" t="s">
        <v>1492</v>
      </c>
      <c r="B2514" s="169" t="s">
        <v>1939</v>
      </c>
      <c r="C2514" s="168" t="s">
        <v>13</v>
      </c>
      <c r="D2514" s="168" t="s">
        <v>1940</v>
      </c>
      <c r="E2514" s="371" t="s">
        <v>1498</v>
      </c>
      <c r="F2514" s="371"/>
      <c r="G2514" s="170" t="s">
        <v>1499</v>
      </c>
      <c r="H2514" s="189">
        <v>0.94850000000000001</v>
      </c>
      <c r="I2514" s="190">
        <v>26.5</v>
      </c>
      <c r="J2514" s="190">
        <v>25.13</v>
      </c>
    </row>
    <row r="2515" spans="1:10" ht="24" customHeight="1">
      <c r="A2515" s="168" t="s">
        <v>1492</v>
      </c>
      <c r="B2515" s="169" t="s">
        <v>1500</v>
      </c>
      <c r="C2515" s="168" t="s">
        <v>13</v>
      </c>
      <c r="D2515" s="168" t="s">
        <v>1501</v>
      </c>
      <c r="E2515" s="371" t="s">
        <v>1498</v>
      </c>
      <c r="F2515" s="371"/>
      <c r="G2515" s="170" t="s">
        <v>1499</v>
      </c>
      <c r="H2515" s="189">
        <v>0.29880000000000001</v>
      </c>
      <c r="I2515" s="190">
        <v>21.78</v>
      </c>
      <c r="J2515" s="190">
        <v>6.5</v>
      </c>
    </row>
    <row r="2516" spans="1:10" ht="39" customHeight="1">
      <c r="A2516" s="171" t="s">
        <v>1502</v>
      </c>
      <c r="B2516" s="172" t="s">
        <v>1941</v>
      </c>
      <c r="C2516" s="171" t="s">
        <v>13</v>
      </c>
      <c r="D2516" s="171" t="s">
        <v>1942</v>
      </c>
      <c r="E2516" s="372" t="s">
        <v>1505</v>
      </c>
      <c r="F2516" s="372"/>
      <c r="G2516" s="173" t="s">
        <v>21</v>
      </c>
      <c r="H2516" s="191">
        <v>6</v>
      </c>
      <c r="I2516" s="192">
        <v>19.260000000000002</v>
      </c>
      <c r="J2516" s="192">
        <v>115.56</v>
      </c>
    </row>
    <row r="2517" spans="1:10" ht="25.9" customHeight="1">
      <c r="A2517" s="171" t="s">
        <v>1502</v>
      </c>
      <c r="B2517" s="172" t="s">
        <v>2551</v>
      </c>
      <c r="C2517" s="171" t="s">
        <v>13</v>
      </c>
      <c r="D2517" s="171" t="s">
        <v>2552</v>
      </c>
      <c r="E2517" s="372" t="s">
        <v>1505</v>
      </c>
      <c r="F2517" s="372"/>
      <c r="G2517" s="173" t="s">
        <v>21</v>
      </c>
      <c r="H2517" s="191">
        <v>1</v>
      </c>
      <c r="I2517" s="192">
        <v>220</v>
      </c>
      <c r="J2517" s="192">
        <v>220</v>
      </c>
    </row>
    <row r="2518" spans="1:10" ht="25.5">
      <c r="A2518" s="174"/>
      <c r="B2518" s="174"/>
      <c r="C2518" s="174"/>
      <c r="D2518" s="174"/>
      <c r="E2518" s="174" t="s">
        <v>1512</v>
      </c>
      <c r="F2518" s="175">
        <v>22.46</v>
      </c>
      <c r="G2518" s="174" t="s">
        <v>1513</v>
      </c>
      <c r="H2518" s="175">
        <v>0</v>
      </c>
      <c r="I2518" s="174" t="s">
        <v>1514</v>
      </c>
      <c r="J2518" s="175">
        <v>22.46</v>
      </c>
    </row>
    <row r="2519" spans="1:10">
      <c r="A2519" s="174"/>
      <c r="B2519" s="174"/>
      <c r="C2519" s="174"/>
      <c r="D2519" s="174"/>
      <c r="E2519" s="174" t="s">
        <v>1515</v>
      </c>
      <c r="F2519" s="175">
        <v>91.79</v>
      </c>
      <c r="G2519" s="174"/>
      <c r="H2519" s="373" t="s">
        <v>1516</v>
      </c>
      <c r="I2519" s="373"/>
      <c r="J2519" s="175">
        <v>458.98</v>
      </c>
    </row>
    <row r="2520" spans="1:10" ht="49.9" customHeight="1" thickBot="1">
      <c r="A2520" s="176"/>
      <c r="B2520" s="176"/>
      <c r="C2520" s="176"/>
      <c r="D2520" s="176"/>
      <c r="E2520" s="176"/>
      <c r="F2520" s="176"/>
      <c r="G2520" s="176" t="s">
        <v>1517</v>
      </c>
      <c r="H2520" s="193">
        <v>7</v>
      </c>
      <c r="I2520" s="176" t="s">
        <v>1518</v>
      </c>
      <c r="J2520" s="194">
        <v>3212.86</v>
      </c>
    </row>
    <row r="2521" spans="1:10" ht="1.1499999999999999" customHeight="1" thickTop="1">
      <c r="A2521" s="177"/>
      <c r="B2521" s="177"/>
      <c r="C2521" s="177"/>
      <c r="D2521" s="177"/>
      <c r="E2521" s="177"/>
      <c r="F2521" s="177"/>
      <c r="G2521" s="177"/>
      <c r="H2521" s="177"/>
      <c r="I2521" s="177"/>
      <c r="J2521" s="177"/>
    </row>
    <row r="2522" spans="1:10" ht="18" customHeight="1">
      <c r="A2522" s="178" t="s">
        <v>2553</v>
      </c>
      <c r="B2522" s="179" t="s">
        <v>1480</v>
      </c>
      <c r="C2522" s="178" t="s">
        <v>1481</v>
      </c>
      <c r="D2522" s="178" t="s">
        <v>1482</v>
      </c>
      <c r="E2522" s="374" t="s">
        <v>1483</v>
      </c>
      <c r="F2522" s="374"/>
      <c r="G2522" s="180" t="s">
        <v>1484</v>
      </c>
      <c r="H2522" s="179" t="s">
        <v>1485</v>
      </c>
      <c r="I2522" s="179" t="s">
        <v>1486</v>
      </c>
      <c r="J2522" s="179" t="s">
        <v>1487</v>
      </c>
    </row>
    <row r="2523" spans="1:10" ht="25.9" customHeight="1">
      <c r="A2523" s="181" t="s">
        <v>1488</v>
      </c>
      <c r="B2523" s="182" t="s">
        <v>2554</v>
      </c>
      <c r="C2523" s="181" t="s">
        <v>13</v>
      </c>
      <c r="D2523" s="181" t="s">
        <v>936</v>
      </c>
      <c r="E2523" s="375" t="s">
        <v>1938</v>
      </c>
      <c r="F2523" s="375"/>
      <c r="G2523" s="183" t="s">
        <v>21</v>
      </c>
      <c r="H2523" s="195">
        <v>1</v>
      </c>
      <c r="I2523" s="196">
        <v>1148.96</v>
      </c>
      <c r="J2523" s="196">
        <v>1148.96</v>
      </c>
    </row>
    <row r="2524" spans="1:10" ht="25.9" customHeight="1">
      <c r="A2524" s="168" t="s">
        <v>1492</v>
      </c>
      <c r="B2524" s="169" t="s">
        <v>1939</v>
      </c>
      <c r="C2524" s="168" t="s">
        <v>13</v>
      </c>
      <c r="D2524" s="168" t="s">
        <v>1940</v>
      </c>
      <c r="E2524" s="371" t="s">
        <v>1498</v>
      </c>
      <c r="F2524" s="371"/>
      <c r="G2524" s="170" t="s">
        <v>1499</v>
      </c>
      <c r="H2524" s="189">
        <v>1.2646999999999999</v>
      </c>
      <c r="I2524" s="190">
        <v>26.5</v>
      </c>
      <c r="J2524" s="190">
        <v>33.51</v>
      </c>
    </row>
    <row r="2525" spans="1:10" ht="24" customHeight="1">
      <c r="A2525" s="168" t="s">
        <v>1492</v>
      </c>
      <c r="B2525" s="169" t="s">
        <v>1500</v>
      </c>
      <c r="C2525" s="168" t="s">
        <v>13</v>
      </c>
      <c r="D2525" s="168" t="s">
        <v>1501</v>
      </c>
      <c r="E2525" s="371" t="s">
        <v>1498</v>
      </c>
      <c r="F2525" s="371"/>
      <c r="G2525" s="170" t="s">
        <v>1499</v>
      </c>
      <c r="H2525" s="189">
        <v>0.39850000000000002</v>
      </c>
      <c r="I2525" s="190">
        <v>21.78</v>
      </c>
      <c r="J2525" s="190">
        <v>8.67</v>
      </c>
    </row>
    <row r="2526" spans="1:10" ht="39" customHeight="1">
      <c r="A2526" s="171" t="s">
        <v>1502</v>
      </c>
      <c r="B2526" s="172" t="s">
        <v>1941</v>
      </c>
      <c r="C2526" s="171" t="s">
        <v>13</v>
      </c>
      <c r="D2526" s="171" t="s">
        <v>1942</v>
      </c>
      <c r="E2526" s="372" t="s">
        <v>1505</v>
      </c>
      <c r="F2526" s="372"/>
      <c r="G2526" s="173" t="s">
        <v>21</v>
      </c>
      <c r="H2526" s="191">
        <v>8</v>
      </c>
      <c r="I2526" s="192">
        <v>19.260000000000002</v>
      </c>
      <c r="J2526" s="192">
        <v>154.08000000000001</v>
      </c>
    </row>
    <row r="2527" spans="1:10" ht="25.9" customHeight="1">
      <c r="A2527" s="171" t="s">
        <v>1502</v>
      </c>
      <c r="B2527" s="172" t="s">
        <v>2555</v>
      </c>
      <c r="C2527" s="171" t="s">
        <v>13</v>
      </c>
      <c r="D2527" s="171" t="s">
        <v>2556</v>
      </c>
      <c r="E2527" s="372" t="s">
        <v>1505</v>
      </c>
      <c r="F2527" s="372"/>
      <c r="G2527" s="173" t="s">
        <v>21</v>
      </c>
      <c r="H2527" s="191">
        <v>1</v>
      </c>
      <c r="I2527" s="192">
        <v>952.7</v>
      </c>
      <c r="J2527" s="192">
        <v>952.7</v>
      </c>
    </row>
    <row r="2528" spans="1:10" ht="25.5">
      <c r="A2528" s="174"/>
      <c r="B2528" s="174"/>
      <c r="C2528" s="174"/>
      <c r="D2528" s="174"/>
      <c r="E2528" s="174" t="s">
        <v>1512</v>
      </c>
      <c r="F2528" s="175">
        <v>29.95</v>
      </c>
      <c r="G2528" s="174" t="s">
        <v>1513</v>
      </c>
      <c r="H2528" s="175">
        <v>0</v>
      </c>
      <c r="I2528" s="174" t="s">
        <v>1514</v>
      </c>
      <c r="J2528" s="175">
        <v>29.95</v>
      </c>
    </row>
    <row r="2529" spans="1:10">
      <c r="A2529" s="174"/>
      <c r="B2529" s="174"/>
      <c r="C2529" s="174"/>
      <c r="D2529" s="174"/>
      <c r="E2529" s="174" t="s">
        <v>1515</v>
      </c>
      <c r="F2529" s="175">
        <v>287.24</v>
      </c>
      <c r="G2529" s="174"/>
      <c r="H2529" s="373" t="s">
        <v>1516</v>
      </c>
      <c r="I2529" s="373"/>
      <c r="J2529" s="175">
        <v>1436.2</v>
      </c>
    </row>
    <row r="2530" spans="1:10" ht="49.9" customHeight="1" thickBot="1">
      <c r="A2530" s="176"/>
      <c r="B2530" s="176"/>
      <c r="C2530" s="176"/>
      <c r="D2530" s="176"/>
      <c r="E2530" s="176"/>
      <c r="F2530" s="176"/>
      <c r="G2530" s="176" t="s">
        <v>1517</v>
      </c>
      <c r="H2530" s="193">
        <v>1</v>
      </c>
      <c r="I2530" s="176" t="s">
        <v>1518</v>
      </c>
      <c r="J2530" s="194">
        <v>1436.2</v>
      </c>
    </row>
    <row r="2531" spans="1:10" ht="1.1499999999999999" customHeight="1" thickTop="1">
      <c r="A2531" s="177"/>
      <c r="B2531" s="177"/>
      <c r="C2531" s="177"/>
      <c r="D2531" s="177"/>
      <c r="E2531" s="177"/>
      <c r="F2531" s="177"/>
      <c r="G2531" s="177"/>
      <c r="H2531" s="177"/>
      <c r="I2531" s="177"/>
      <c r="J2531" s="177"/>
    </row>
    <row r="2532" spans="1:10" ht="18" customHeight="1">
      <c r="A2532" s="178" t="s">
        <v>2557</v>
      </c>
      <c r="B2532" s="179" t="s">
        <v>1480</v>
      </c>
      <c r="C2532" s="178" t="s">
        <v>1481</v>
      </c>
      <c r="D2532" s="178" t="s">
        <v>1482</v>
      </c>
      <c r="E2532" s="374" t="s">
        <v>1483</v>
      </c>
      <c r="F2532" s="374"/>
      <c r="G2532" s="180" t="s">
        <v>1484</v>
      </c>
      <c r="H2532" s="179" t="s">
        <v>1485</v>
      </c>
      <c r="I2532" s="179" t="s">
        <v>1486</v>
      </c>
      <c r="J2532" s="179" t="s">
        <v>1487</v>
      </c>
    </row>
    <row r="2533" spans="1:10" ht="39" customHeight="1">
      <c r="A2533" s="181" t="s">
        <v>1488</v>
      </c>
      <c r="B2533" s="182" t="s">
        <v>2558</v>
      </c>
      <c r="C2533" s="181" t="s">
        <v>13</v>
      </c>
      <c r="D2533" s="181" t="s">
        <v>948</v>
      </c>
      <c r="E2533" s="375" t="s">
        <v>1938</v>
      </c>
      <c r="F2533" s="375"/>
      <c r="G2533" s="183" t="s">
        <v>21</v>
      </c>
      <c r="H2533" s="195">
        <v>1</v>
      </c>
      <c r="I2533" s="196">
        <v>80.930000000000007</v>
      </c>
      <c r="J2533" s="196">
        <v>80.930000000000007</v>
      </c>
    </row>
    <row r="2534" spans="1:10" ht="25.9" customHeight="1">
      <c r="A2534" s="168" t="s">
        <v>1492</v>
      </c>
      <c r="B2534" s="169" t="s">
        <v>1939</v>
      </c>
      <c r="C2534" s="168" t="s">
        <v>13</v>
      </c>
      <c r="D2534" s="168" t="s">
        <v>1940</v>
      </c>
      <c r="E2534" s="371" t="s">
        <v>1498</v>
      </c>
      <c r="F2534" s="371"/>
      <c r="G2534" s="170" t="s">
        <v>1499</v>
      </c>
      <c r="H2534" s="189">
        <v>0.31619999999999998</v>
      </c>
      <c r="I2534" s="190">
        <v>26.5</v>
      </c>
      <c r="J2534" s="190">
        <v>8.3699999999999992</v>
      </c>
    </row>
    <row r="2535" spans="1:10" ht="24" customHeight="1">
      <c r="A2535" s="168" t="s">
        <v>1492</v>
      </c>
      <c r="B2535" s="169" t="s">
        <v>1500</v>
      </c>
      <c r="C2535" s="168" t="s">
        <v>13</v>
      </c>
      <c r="D2535" s="168" t="s">
        <v>1501</v>
      </c>
      <c r="E2535" s="371" t="s">
        <v>1498</v>
      </c>
      <c r="F2535" s="371"/>
      <c r="G2535" s="170" t="s">
        <v>1499</v>
      </c>
      <c r="H2535" s="189">
        <v>9.9599999999999994E-2</v>
      </c>
      <c r="I2535" s="190">
        <v>21.78</v>
      </c>
      <c r="J2535" s="190">
        <v>2.16</v>
      </c>
    </row>
    <row r="2536" spans="1:10" ht="25.9" customHeight="1">
      <c r="A2536" s="171" t="s">
        <v>1502</v>
      </c>
      <c r="B2536" s="172" t="s">
        <v>2559</v>
      </c>
      <c r="C2536" s="171" t="s">
        <v>13</v>
      </c>
      <c r="D2536" s="171" t="s">
        <v>2560</v>
      </c>
      <c r="E2536" s="372" t="s">
        <v>1505</v>
      </c>
      <c r="F2536" s="372"/>
      <c r="G2536" s="173" t="s">
        <v>21</v>
      </c>
      <c r="H2536" s="191">
        <v>1</v>
      </c>
      <c r="I2536" s="192">
        <v>70.400000000000006</v>
      </c>
      <c r="J2536" s="192">
        <v>70.400000000000006</v>
      </c>
    </row>
    <row r="2537" spans="1:10" ht="25.5">
      <c r="A2537" s="174"/>
      <c r="B2537" s="174"/>
      <c r="C2537" s="174"/>
      <c r="D2537" s="174"/>
      <c r="E2537" s="174" t="s">
        <v>1512</v>
      </c>
      <c r="F2537" s="175">
        <v>7.48</v>
      </c>
      <c r="G2537" s="174" t="s">
        <v>1513</v>
      </c>
      <c r="H2537" s="175">
        <v>0</v>
      </c>
      <c r="I2537" s="174" t="s">
        <v>1514</v>
      </c>
      <c r="J2537" s="175">
        <v>7.48</v>
      </c>
    </row>
    <row r="2538" spans="1:10">
      <c r="A2538" s="174"/>
      <c r="B2538" s="174"/>
      <c r="C2538" s="174"/>
      <c r="D2538" s="174"/>
      <c r="E2538" s="174" t="s">
        <v>1515</v>
      </c>
      <c r="F2538" s="175">
        <v>20.23</v>
      </c>
      <c r="G2538" s="174"/>
      <c r="H2538" s="373" t="s">
        <v>1516</v>
      </c>
      <c r="I2538" s="373"/>
      <c r="J2538" s="175">
        <v>101.16</v>
      </c>
    </row>
    <row r="2539" spans="1:10" ht="49.9" customHeight="1" thickBot="1">
      <c r="A2539" s="176"/>
      <c r="B2539" s="176"/>
      <c r="C2539" s="176"/>
      <c r="D2539" s="176"/>
      <c r="E2539" s="176"/>
      <c r="F2539" s="176"/>
      <c r="G2539" s="176" t="s">
        <v>1517</v>
      </c>
      <c r="H2539" s="193">
        <v>14</v>
      </c>
      <c r="I2539" s="176" t="s">
        <v>1518</v>
      </c>
      <c r="J2539" s="194">
        <v>1416.24</v>
      </c>
    </row>
    <row r="2540" spans="1:10" ht="1.1499999999999999" customHeight="1" thickTop="1">
      <c r="A2540" s="177"/>
      <c r="B2540" s="177"/>
      <c r="C2540" s="177"/>
      <c r="D2540" s="177"/>
      <c r="E2540" s="177"/>
      <c r="F2540" s="177"/>
      <c r="G2540" s="177"/>
      <c r="H2540" s="177"/>
      <c r="I2540" s="177"/>
      <c r="J2540" s="177"/>
    </row>
    <row r="2541" spans="1:10" ht="18" customHeight="1">
      <c r="A2541" s="178" t="s">
        <v>2561</v>
      </c>
      <c r="B2541" s="179" t="s">
        <v>1480</v>
      </c>
      <c r="C2541" s="178" t="s">
        <v>1481</v>
      </c>
      <c r="D2541" s="178" t="s">
        <v>1482</v>
      </c>
      <c r="E2541" s="374" t="s">
        <v>1483</v>
      </c>
      <c r="F2541" s="374"/>
      <c r="G2541" s="180" t="s">
        <v>1484</v>
      </c>
      <c r="H2541" s="179" t="s">
        <v>1485</v>
      </c>
      <c r="I2541" s="179" t="s">
        <v>1486</v>
      </c>
      <c r="J2541" s="179" t="s">
        <v>1487</v>
      </c>
    </row>
    <row r="2542" spans="1:10" ht="25.9" customHeight="1">
      <c r="A2542" s="181" t="s">
        <v>1488</v>
      </c>
      <c r="B2542" s="182" t="s">
        <v>2562</v>
      </c>
      <c r="C2542" s="181" t="s">
        <v>13</v>
      </c>
      <c r="D2542" s="181" t="s">
        <v>968</v>
      </c>
      <c r="E2542" s="375" t="s">
        <v>1938</v>
      </c>
      <c r="F2542" s="375"/>
      <c r="G2542" s="183" t="s">
        <v>21</v>
      </c>
      <c r="H2542" s="195">
        <v>1</v>
      </c>
      <c r="I2542" s="196">
        <v>35.03</v>
      </c>
      <c r="J2542" s="196">
        <v>35.03</v>
      </c>
    </row>
    <row r="2543" spans="1:10" ht="25.9" customHeight="1">
      <c r="A2543" s="168" t="s">
        <v>1492</v>
      </c>
      <c r="B2543" s="169" t="s">
        <v>2107</v>
      </c>
      <c r="C2543" s="168" t="s">
        <v>13</v>
      </c>
      <c r="D2543" s="168" t="s">
        <v>2108</v>
      </c>
      <c r="E2543" s="371" t="s">
        <v>1498</v>
      </c>
      <c r="F2543" s="371"/>
      <c r="G2543" s="170" t="s">
        <v>1499</v>
      </c>
      <c r="H2543" s="189">
        <v>0.11020000000000001</v>
      </c>
      <c r="I2543" s="190">
        <v>21.66</v>
      </c>
      <c r="J2543" s="190">
        <v>2.38</v>
      </c>
    </row>
    <row r="2544" spans="1:10" ht="25.9" customHeight="1">
      <c r="A2544" s="168" t="s">
        <v>1492</v>
      </c>
      <c r="B2544" s="169" t="s">
        <v>1939</v>
      </c>
      <c r="C2544" s="168" t="s">
        <v>13</v>
      </c>
      <c r="D2544" s="168" t="s">
        <v>1940</v>
      </c>
      <c r="E2544" s="371" t="s">
        <v>1498</v>
      </c>
      <c r="F2544" s="371"/>
      <c r="G2544" s="170" t="s">
        <v>1499</v>
      </c>
      <c r="H2544" s="189">
        <v>0.11020000000000001</v>
      </c>
      <c r="I2544" s="190">
        <v>26.5</v>
      </c>
      <c r="J2544" s="190">
        <v>2.92</v>
      </c>
    </row>
    <row r="2545" spans="1:10" ht="24" customHeight="1">
      <c r="A2545" s="171" t="s">
        <v>1502</v>
      </c>
      <c r="B2545" s="172" t="s">
        <v>2266</v>
      </c>
      <c r="C2545" s="171" t="s">
        <v>13</v>
      </c>
      <c r="D2545" s="171" t="s">
        <v>2267</v>
      </c>
      <c r="E2545" s="372" t="s">
        <v>1505</v>
      </c>
      <c r="F2545" s="372"/>
      <c r="G2545" s="173" t="s">
        <v>21</v>
      </c>
      <c r="H2545" s="191">
        <v>1.06E-2</v>
      </c>
      <c r="I2545" s="192">
        <v>11.8</v>
      </c>
      <c r="J2545" s="192">
        <v>0.12</v>
      </c>
    </row>
    <row r="2546" spans="1:10" ht="25.9" customHeight="1">
      <c r="A2546" s="171" t="s">
        <v>1502</v>
      </c>
      <c r="B2546" s="172" t="s">
        <v>2563</v>
      </c>
      <c r="C2546" s="171" t="s">
        <v>13</v>
      </c>
      <c r="D2546" s="171" t="s">
        <v>2564</v>
      </c>
      <c r="E2546" s="372" t="s">
        <v>1505</v>
      </c>
      <c r="F2546" s="372"/>
      <c r="G2546" s="173" t="s">
        <v>21</v>
      </c>
      <c r="H2546" s="191">
        <v>1</v>
      </c>
      <c r="I2546" s="192">
        <v>29.61</v>
      </c>
      <c r="J2546" s="192">
        <v>29.61</v>
      </c>
    </row>
    <row r="2547" spans="1:10" ht="25.5">
      <c r="A2547" s="174"/>
      <c r="B2547" s="174"/>
      <c r="C2547" s="174"/>
      <c r="D2547" s="174"/>
      <c r="E2547" s="174" t="s">
        <v>1512</v>
      </c>
      <c r="F2547" s="175">
        <v>3.71</v>
      </c>
      <c r="G2547" s="174" t="s">
        <v>1513</v>
      </c>
      <c r="H2547" s="175">
        <v>0</v>
      </c>
      <c r="I2547" s="174" t="s">
        <v>1514</v>
      </c>
      <c r="J2547" s="175">
        <v>3.71</v>
      </c>
    </row>
    <row r="2548" spans="1:10">
      <c r="A2548" s="174"/>
      <c r="B2548" s="174"/>
      <c r="C2548" s="174"/>
      <c r="D2548" s="174"/>
      <c r="E2548" s="174" t="s">
        <v>1515</v>
      </c>
      <c r="F2548" s="175">
        <v>8.75</v>
      </c>
      <c r="G2548" s="174"/>
      <c r="H2548" s="373" t="s">
        <v>1516</v>
      </c>
      <c r="I2548" s="373"/>
      <c r="J2548" s="175">
        <v>43.78</v>
      </c>
    </row>
    <row r="2549" spans="1:10" ht="49.9" customHeight="1" thickBot="1">
      <c r="A2549" s="176"/>
      <c r="B2549" s="176"/>
      <c r="C2549" s="176"/>
      <c r="D2549" s="176"/>
      <c r="E2549" s="176"/>
      <c r="F2549" s="176"/>
      <c r="G2549" s="176" t="s">
        <v>1517</v>
      </c>
      <c r="H2549" s="193">
        <v>2</v>
      </c>
      <c r="I2549" s="176" t="s">
        <v>1518</v>
      </c>
      <c r="J2549" s="194">
        <v>87.56</v>
      </c>
    </row>
    <row r="2550" spans="1:10" ht="1.1499999999999999" customHeight="1" thickTop="1">
      <c r="A2550" s="177"/>
      <c r="B2550" s="177"/>
      <c r="C2550" s="177"/>
      <c r="D2550" s="177"/>
      <c r="E2550" s="177"/>
      <c r="F2550" s="177"/>
      <c r="G2550" s="177"/>
      <c r="H2550" s="177"/>
      <c r="I2550" s="177"/>
      <c r="J2550" s="177"/>
    </row>
    <row r="2551" spans="1:10" ht="18" customHeight="1">
      <c r="A2551" s="178" t="s">
        <v>2565</v>
      </c>
      <c r="B2551" s="179" t="s">
        <v>1480</v>
      </c>
      <c r="C2551" s="178" t="s">
        <v>1481</v>
      </c>
      <c r="D2551" s="178" t="s">
        <v>1482</v>
      </c>
      <c r="E2551" s="374" t="s">
        <v>1483</v>
      </c>
      <c r="F2551" s="374"/>
      <c r="G2551" s="180" t="s">
        <v>1484</v>
      </c>
      <c r="H2551" s="179" t="s">
        <v>1485</v>
      </c>
      <c r="I2551" s="179" t="s">
        <v>1486</v>
      </c>
      <c r="J2551" s="179" t="s">
        <v>1487</v>
      </c>
    </row>
    <row r="2552" spans="1:10" ht="52.15" customHeight="1">
      <c r="A2552" s="181" t="s">
        <v>1488</v>
      </c>
      <c r="B2552" s="182" t="s">
        <v>2566</v>
      </c>
      <c r="C2552" s="181" t="s">
        <v>13</v>
      </c>
      <c r="D2552" s="181" t="s">
        <v>971</v>
      </c>
      <c r="E2552" s="375" t="s">
        <v>1938</v>
      </c>
      <c r="F2552" s="375"/>
      <c r="G2552" s="183" t="s">
        <v>29</v>
      </c>
      <c r="H2552" s="195">
        <v>1</v>
      </c>
      <c r="I2552" s="196">
        <v>36.130000000000003</v>
      </c>
      <c r="J2552" s="196">
        <v>36.130000000000003</v>
      </c>
    </row>
    <row r="2553" spans="1:10" ht="25.9" customHeight="1">
      <c r="A2553" s="168" t="s">
        <v>1492</v>
      </c>
      <c r="B2553" s="169" t="s">
        <v>2107</v>
      </c>
      <c r="C2553" s="168" t="s">
        <v>13</v>
      </c>
      <c r="D2553" s="168" t="s">
        <v>2108</v>
      </c>
      <c r="E2553" s="371" t="s">
        <v>1498</v>
      </c>
      <c r="F2553" s="371"/>
      <c r="G2553" s="170" t="s">
        <v>1499</v>
      </c>
      <c r="H2553" s="189">
        <v>0.29699999999999999</v>
      </c>
      <c r="I2553" s="190">
        <v>21.66</v>
      </c>
      <c r="J2553" s="190">
        <v>6.43</v>
      </c>
    </row>
    <row r="2554" spans="1:10" ht="25.9" customHeight="1">
      <c r="A2554" s="168" t="s">
        <v>1492</v>
      </c>
      <c r="B2554" s="169" t="s">
        <v>1939</v>
      </c>
      <c r="C2554" s="168" t="s">
        <v>13</v>
      </c>
      <c r="D2554" s="168" t="s">
        <v>1940</v>
      </c>
      <c r="E2554" s="371" t="s">
        <v>1498</v>
      </c>
      <c r="F2554" s="371"/>
      <c r="G2554" s="170" t="s">
        <v>1499</v>
      </c>
      <c r="H2554" s="189">
        <v>0.29699999999999999</v>
      </c>
      <c r="I2554" s="190">
        <v>26.5</v>
      </c>
      <c r="J2554" s="190">
        <v>7.87</v>
      </c>
    </row>
    <row r="2555" spans="1:10" ht="25.9" customHeight="1">
      <c r="A2555" s="171" t="s">
        <v>1502</v>
      </c>
      <c r="B2555" s="172" t="s">
        <v>2567</v>
      </c>
      <c r="C2555" s="171" t="s">
        <v>13</v>
      </c>
      <c r="D2555" s="171" t="s">
        <v>2568</v>
      </c>
      <c r="E2555" s="372" t="s">
        <v>1505</v>
      </c>
      <c r="F2555" s="372"/>
      <c r="G2555" s="173" t="s">
        <v>29</v>
      </c>
      <c r="H2555" s="191">
        <v>1.0389999999999999</v>
      </c>
      <c r="I2555" s="192">
        <v>21.02</v>
      </c>
      <c r="J2555" s="192">
        <v>21.83</v>
      </c>
    </row>
    <row r="2556" spans="1:10" ht="25.5">
      <c r="A2556" s="174"/>
      <c r="B2556" s="174"/>
      <c r="C2556" s="174"/>
      <c r="D2556" s="174"/>
      <c r="E2556" s="174" t="s">
        <v>1512</v>
      </c>
      <c r="F2556" s="175">
        <v>10</v>
      </c>
      <c r="G2556" s="174" t="s">
        <v>1513</v>
      </c>
      <c r="H2556" s="175">
        <v>0</v>
      </c>
      <c r="I2556" s="174" t="s">
        <v>1514</v>
      </c>
      <c r="J2556" s="175">
        <v>10</v>
      </c>
    </row>
    <row r="2557" spans="1:10">
      <c r="A2557" s="174"/>
      <c r="B2557" s="174"/>
      <c r="C2557" s="174"/>
      <c r="D2557" s="174"/>
      <c r="E2557" s="174" t="s">
        <v>1515</v>
      </c>
      <c r="F2557" s="175">
        <v>9.0299999999999994</v>
      </c>
      <c r="G2557" s="174"/>
      <c r="H2557" s="373" t="s">
        <v>1516</v>
      </c>
      <c r="I2557" s="373"/>
      <c r="J2557" s="175">
        <v>45.16</v>
      </c>
    </row>
    <row r="2558" spans="1:10" ht="49.9" customHeight="1" thickBot="1">
      <c r="A2558" s="176"/>
      <c r="B2558" s="176"/>
      <c r="C2558" s="176"/>
      <c r="D2558" s="176"/>
      <c r="E2558" s="176"/>
      <c r="F2558" s="176"/>
      <c r="G2558" s="176" t="s">
        <v>1517</v>
      </c>
      <c r="H2558" s="193">
        <v>45.8</v>
      </c>
      <c r="I2558" s="176" t="s">
        <v>1518</v>
      </c>
      <c r="J2558" s="194">
        <v>2068.3200000000002</v>
      </c>
    </row>
    <row r="2559" spans="1:10" ht="1.1499999999999999" customHeight="1" thickTop="1">
      <c r="A2559" s="177"/>
      <c r="B2559" s="177"/>
      <c r="C2559" s="177"/>
      <c r="D2559" s="177"/>
      <c r="E2559" s="177"/>
      <c r="F2559" s="177"/>
      <c r="G2559" s="177"/>
      <c r="H2559" s="177"/>
      <c r="I2559" s="177"/>
      <c r="J2559" s="177"/>
    </row>
    <row r="2560" spans="1:10" ht="18" customHeight="1">
      <c r="A2560" s="178" t="s">
        <v>2569</v>
      </c>
      <c r="B2560" s="179" t="s">
        <v>1480</v>
      </c>
      <c r="C2560" s="178" t="s">
        <v>1481</v>
      </c>
      <c r="D2560" s="178" t="s">
        <v>1482</v>
      </c>
      <c r="E2560" s="374" t="s">
        <v>1483</v>
      </c>
      <c r="F2560" s="374"/>
      <c r="G2560" s="180" t="s">
        <v>1484</v>
      </c>
      <c r="H2560" s="179" t="s">
        <v>1485</v>
      </c>
      <c r="I2560" s="179" t="s">
        <v>1486</v>
      </c>
      <c r="J2560" s="179" t="s">
        <v>1487</v>
      </c>
    </row>
    <row r="2561" spans="1:10" ht="25.9" customHeight="1">
      <c r="A2561" s="181" t="s">
        <v>1488</v>
      </c>
      <c r="B2561" s="182" t="s">
        <v>2570</v>
      </c>
      <c r="C2561" s="181" t="s">
        <v>13</v>
      </c>
      <c r="D2561" s="181" t="s">
        <v>980</v>
      </c>
      <c r="E2561" s="375" t="s">
        <v>1938</v>
      </c>
      <c r="F2561" s="375"/>
      <c r="G2561" s="183" t="s">
        <v>21</v>
      </c>
      <c r="H2561" s="195">
        <v>1</v>
      </c>
      <c r="I2561" s="196">
        <v>39.65</v>
      </c>
      <c r="J2561" s="196">
        <v>39.65</v>
      </c>
    </row>
    <row r="2562" spans="1:10" ht="25.9" customHeight="1">
      <c r="A2562" s="168" t="s">
        <v>1492</v>
      </c>
      <c r="B2562" s="169" t="s">
        <v>2107</v>
      </c>
      <c r="C2562" s="168" t="s">
        <v>13</v>
      </c>
      <c r="D2562" s="168" t="s">
        <v>2108</v>
      </c>
      <c r="E2562" s="371" t="s">
        <v>1498</v>
      </c>
      <c r="F2562" s="371"/>
      <c r="G2562" s="170" t="s">
        <v>1499</v>
      </c>
      <c r="H2562" s="189">
        <v>7.1900000000000006E-2</v>
      </c>
      <c r="I2562" s="190">
        <v>21.66</v>
      </c>
      <c r="J2562" s="190">
        <v>1.55</v>
      </c>
    </row>
    <row r="2563" spans="1:10" ht="25.9" customHeight="1">
      <c r="A2563" s="168" t="s">
        <v>1492</v>
      </c>
      <c r="B2563" s="169" t="s">
        <v>1939</v>
      </c>
      <c r="C2563" s="168" t="s">
        <v>13</v>
      </c>
      <c r="D2563" s="168" t="s">
        <v>1940</v>
      </c>
      <c r="E2563" s="371" t="s">
        <v>1498</v>
      </c>
      <c r="F2563" s="371"/>
      <c r="G2563" s="170" t="s">
        <v>1499</v>
      </c>
      <c r="H2563" s="189">
        <v>7.1900000000000006E-2</v>
      </c>
      <c r="I2563" s="190">
        <v>26.5</v>
      </c>
      <c r="J2563" s="190">
        <v>1.9</v>
      </c>
    </row>
    <row r="2564" spans="1:10" ht="24" customHeight="1">
      <c r="A2564" s="171" t="s">
        <v>1502</v>
      </c>
      <c r="B2564" s="172" t="s">
        <v>2266</v>
      </c>
      <c r="C2564" s="171" t="s">
        <v>13</v>
      </c>
      <c r="D2564" s="171" t="s">
        <v>2267</v>
      </c>
      <c r="E2564" s="372" t="s">
        <v>1505</v>
      </c>
      <c r="F2564" s="372"/>
      <c r="G2564" s="173" t="s">
        <v>21</v>
      </c>
      <c r="H2564" s="191">
        <v>8.3999999999999995E-3</v>
      </c>
      <c r="I2564" s="192">
        <v>11.8</v>
      </c>
      <c r="J2564" s="192">
        <v>0.09</v>
      </c>
    </row>
    <row r="2565" spans="1:10" ht="25.9" customHeight="1">
      <c r="A2565" s="171" t="s">
        <v>1502</v>
      </c>
      <c r="B2565" s="172" t="s">
        <v>2571</v>
      </c>
      <c r="C2565" s="171" t="s">
        <v>13</v>
      </c>
      <c r="D2565" s="171" t="s">
        <v>2572</v>
      </c>
      <c r="E2565" s="372" t="s">
        <v>1505</v>
      </c>
      <c r="F2565" s="372"/>
      <c r="G2565" s="173" t="s">
        <v>21</v>
      </c>
      <c r="H2565" s="191">
        <v>1</v>
      </c>
      <c r="I2565" s="192">
        <v>36.11</v>
      </c>
      <c r="J2565" s="192">
        <v>36.11</v>
      </c>
    </row>
    <row r="2566" spans="1:10" ht="25.5">
      <c r="A2566" s="174"/>
      <c r="B2566" s="174"/>
      <c r="C2566" s="174"/>
      <c r="D2566" s="174"/>
      <c r="E2566" s="174" t="s">
        <v>1512</v>
      </c>
      <c r="F2566" s="175">
        <v>2.41</v>
      </c>
      <c r="G2566" s="174" t="s">
        <v>1513</v>
      </c>
      <c r="H2566" s="175">
        <v>0</v>
      </c>
      <c r="I2566" s="174" t="s">
        <v>1514</v>
      </c>
      <c r="J2566" s="175">
        <v>2.41</v>
      </c>
    </row>
    <row r="2567" spans="1:10">
      <c r="A2567" s="174"/>
      <c r="B2567" s="174"/>
      <c r="C2567" s="174"/>
      <c r="D2567" s="174"/>
      <c r="E2567" s="174" t="s">
        <v>1515</v>
      </c>
      <c r="F2567" s="175">
        <v>9.91</v>
      </c>
      <c r="G2567" s="174"/>
      <c r="H2567" s="373" t="s">
        <v>1516</v>
      </c>
      <c r="I2567" s="373"/>
      <c r="J2567" s="175">
        <v>49.56</v>
      </c>
    </row>
    <row r="2568" spans="1:10" ht="49.9" customHeight="1" thickBot="1">
      <c r="A2568" s="176"/>
      <c r="B2568" s="176"/>
      <c r="C2568" s="176"/>
      <c r="D2568" s="176"/>
      <c r="E2568" s="176"/>
      <c r="F2568" s="176"/>
      <c r="G2568" s="176" t="s">
        <v>1517</v>
      </c>
      <c r="H2568" s="193">
        <v>2</v>
      </c>
      <c r="I2568" s="176" t="s">
        <v>1518</v>
      </c>
      <c r="J2568" s="194">
        <v>99.12</v>
      </c>
    </row>
    <row r="2569" spans="1:10" ht="1.1499999999999999" customHeight="1" thickTop="1">
      <c r="A2569" s="177"/>
      <c r="B2569" s="177"/>
      <c r="C2569" s="177"/>
      <c r="D2569" s="177"/>
      <c r="E2569" s="177"/>
      <c r="F2569" s="177"/>
      <c r="G2569" s="177"/>
      <c r="H2569" s="177"/>
      <c r="I2569" s="177"/>
      <c r="J2569" s="177"/>
    </row>
    <row r="2570" spans="1:10" ht="18" customHeight="1">
      <c r="A2570" s="178" t="s">
        <v>2573</v>
      </c>
      <c r="B2570" s="179" t="s">
        <v>1480</v>
      </c>
      <c r="C2570" s="178" t="s">
        <v>1481</v>
      </c>
      <c r="D2570" s="178" t="s">
        <v>1482</v>
      </c>
      <c r="E2570" s="374" t="s">
        <v>1483</v>
      </c>
      <c r="F2570" s="374"/>
      <c r="G2570" s="180" t="s">
        <v>1484</v>
      </c>
      <c r="H2570" s="179" t="s">
        <v>1485</v>
      </c>
      <c r="I2570" s="179" t="s">
        <v>1486</v>
      </c>
      <c r="J2570" s="179" t="s">
        <v>1487</v>
      </c>
    </row>
    <row r="2571" spans="1:10" ht="25.9" customHeight="1">
      <c r="A2571" s="181" t="s">
        <v>1488</v>
      </c>
      <c r="B2571" s="182" t="s">
        <v>2574</v>
      </c>
      <c r="C2571" s="181" t="s">
        <v>13</v>
      </c>
      <c r="D2571" s="181" t="s">
        <v>983</v>
      </c>
      <c r="E2571" s="375" t="s">
        <v>1938</v>
      </c>
      <c r="F2571" s="375"/>
      <c r="G2571" s="183" t="s">
        <v>21</v>
      </c>
      <c r="H2571" s="195">
        <v>1</v>
      </c>
      <c r="I2571" s="196">
        <v>47.11</v>
      </c>
      <c r="J2571" s="196">
        <v>47.11</v>
      </c>
    </row>
    <row r="2572" spans="1:10" ht="25.9" customHeight="1">
      <c r="A2572" s="168" t="s">
        <v>1492</v>
      </c>
      <c r="B2572" s="169" t="s">
        <v>2107</v>
      </c>
      <c r="C2572" s="168" t="s">
        <v>13</v>
      </c>
      <c r="D2572" s="168" t="s">
        <v>2108</v>
      </c>
      <c r="E2572" s="371" t="s">
        <v>1498</v>
      </c>
      <c r="F2572" s="371"/>
      <c r="G2572" s="170" t="s">
        <v>1499</v>
      </c>
      <c r="H2572" s="189">
        <v>0.11020000000000001</v>
      </c>
      <c r="I2572" s="190">
        <v>21.66</v>
      </c>
      <c r="J2572" s="190">
        <v>2.38</v>
      </c>
    </row>
    <row r="2573" spans="1:10" ht="25.9" customHeight="1">
      <c r="A2573" s="168" t="s">
        <v>1492</v>
      </c>
      <c r="B2573" s="169" t="s">
        <v>1939</v>
      </c>
      <c r="C2573" s="168" t="s">
        <v>13</v>
      </c>
      <c r="D2573" s="168" t="s">
        <v>1940</v>
      </c>
      <c r="E2573" s="371" t="s">
        <v>1498</v>
      </c>
      <c r="F2573" s="371"/>
      <c r="G2573" s="170" t="s">
        <v>1499</v>
      </c>
      <c r="H2573" s="189">
        <v>0.11020000000000001</v>
      </c>
      <c r="I2573" s="190">
        <v>26.5</v>
      </c>
      <c r="J2573" s="190">
        <v>2.92</v>
      </c>
    </row>
    <row r="2574" spans="1:10" ht="24" customHeight="1">
      <c r="A2574" s="171" t="s">
        <v>1502</v>
      </c>
      <c r="B2574" s="172" t="s">
        <v>2266</v>
      </c>
      <c r="C2574" s="171" t="s">
        <v>13</v>
      </c>
      <c r="D2574" s="171" t="s">
        <v>2267</v>
      </c>
      <c r="E2574" s="372" t="s">
        <v>1505</v>
      </c>
      <c r="F2574" s="372"/>
      <c r="G2574" s="173" t="s">
        <v>21</v>
      </c>
      <c r="H2574" s="191">
        <v>1.06E-2</v>
      </c>
      <c r="I2574" s="192">
        <v>11.8</v>
      </c>
      <c r="J2574" s="192">
        <v>0.12</v>
      </c>
    </row>
    <row r="2575" spans="1:10" ht="25.9" customHeight="1">
      <c r="A2575" s="171" t="s">
        <v>1502</v>
      </c>
      <c r="B2575" s="172" t="s">
        <v>2575</v>
      </c>
      <c r="C2575" s="171" t="s">
        <v>13</v>
      </c>
      <c r="D2575" s="171" t="s">
        <v>2576</v>
      </c>
      <c r="E2575" s="372" t="s">
        <v>1505</v>
      </c>
      <c r="F2575" s="372"/>
      <c r="G2575" s="173" t="s">
        <v>21</v>
      </c>
      <c r="H2575" s="191">
        <v>1</v>
      </c>
      <c r="I2575" s="192">
        <v>41.69</v>
      </c>
      <c r="J2575" s="192">
        <v>41.69</v>
      </c>
    </row>
    <row r="2576" spans="1:10" ht="25.5">
      <c r="A2576" s="174"/>
      <c r="B2576" s="174"/>
      <c r="C2576" s="174"/>
      <c r="D2576" s="174"/>
      <c r="E2576" s="174" t="s">
        <v>1512</v>
      </c>
      <c r="F2576" s="175">
        <v>3.71</v>
      </c>
      <c r="G2576" s="174" t="s">
        <v>1513</v>
      </c>
      <c r="H2576" s="175">
        <v>0</v>
      </c>
      <c r="I2576" s="174" t="s">
        <v>1514</v>
      </c>
      <c r="J2576" s="175">
        <v>3.71</v>
      </c>
    </row>
    <row r="2577" spans="1:10">
      <c r="A2577" s="174"/>
      <c r="B2577" s="174"/>
      <c r="C2577" s="174"/>
      <c r="D2577" s="174"/>
      <c r="E2577" s="174" t="s">
        <v>1515</v>
      </c>
      <c r="F2577" s="175">
        <v>11.77</v>
      </c>
      <c r="G2577" s="174"/>
      <c r="H2577" s="373" t="s">
        <v>1516</v>
      </c>
      <c r="I2577" s="373"/>
      <c r="J2577" s="175">
        <v>58.88</v>
      </c>
    </row>
    <row r="2578" spans="1:10" ht="49.9" customHeight="1" thickBot="1">
      <c r="A2578" s="176"/>
      <c r="B2578" s="176"/>
      <c r="C2578" s="176"/>
      <c r="D2578" s="176"/>
      <c r="E2578" s="176"/>
      <c r="F2578" s="176"/>
      <c r="G2578" s="176" t="s">
        <v>1517</v>
      </c>
      <c r="H2578" s="193">
        <v>4</v>
      </c>
      <c r="I2578" s="176" t="s">
        <v>1518</v>
      </c>
      <c r="J2578" s="194">
        <v>235.52</v>
      </c>
    </row>
    <row r="2579" spans="1:10" ht="1.1499999999999999" customHeight="1" thickTop="1">
      <c r="A2579" s="177"/>
      <c r="B2579" s="177"/>
      <c r="C2579" s="177"/>
      <c r="D2579" s="177"/>
      <c r="E2579" s="177"/>
      <c r="F2579" s="177"/>
      <c r="G2579" s="177"/>
      <c r="H2579" s="177"/>
      <c r="I2579" s="177"/>
      <c r="J2579" s="177"/>
    </row>
    <row r="2580" spans="1:10" ht="18" customHeight="1">
      <c r="A2580" s="178" t="s">
        <v>2577</v>
      </c>
      <c r="B2580" s="179" t="s">
        <v>1480</v>
      </c>
      <c r="C2580" s="178" t="s">
        <v>1481</v>
      </c>
      <c r="D2580" s="178" t="s">
        <v>1482</v>
      </c>
      <c r="E2580" s="374" t="s">
        <v>1483</v>
      </c>
      <c r="F2580" s="374"/>
      <c r="G2580" s="180" t="s">
        <v>1484</v>
      </c>
      <c r="H2580" s="179" t="s">
        <v>1485</v>
      </c>
      <c r="I2580" s="179" t="s">
        <v>1486</v>
      </c>
      <c r="J2580" s="179" t="s">
        <v>1487</v>
      </c>
    </row>
    <row r="2581" spans="1:10" ht="39" customHeight="1">
      <c r="A2581" s="181" t="s">
        <v>1488</v>
      </c>
      <c r="B2581" s="182" t="s">
        <v>2578</v>
      </c>
      <c r="C2581" s="181" t="s">
        <v>13</v>
      </c>
      <c r="D2581" s="181" t="s">
        <v>986</v>
      </c>
      <c r="E2581" s="375" t="s">
        <v>1938</v>
      </c>
      <c r="F2581" s="375"/>
      <c r="G2581" s="183" t="s">
        <v>21</v>
      </c>
      <c r="H2581" s="195">
        <v>1</v>
      </c>
      <c r="I2581" s="196">
        <v>42.63</v>
      </c>
      <c r="J2581" s="196">
        <v>42.63</v>
      </c>
    </row>
    <row r="2582" spans="1:10" ht="25.9" customHeight="1">
      <c r="A2582" s="168" t="s">
        <v>1492</v>
      </c>
      <c r="B2582" s="169" t="s">
        <v>2107</v>
      </c>
      <c r="C2582" s="168" t="s">
        <v>13</v>
      </c>
      <c r="D2582" s="168" t="s">
        <v>2108</v>
      </c>
      <c r="E2582" s="371" t="s">
        <v>1498</v>
      </c>
      <c r="F2582" s="371"/>
      <c r="G2582" s="170" t="s">
        <v>1499</v>
      </c>
      <c r="H2582" s="189">
        <v>0.59299999999999997</v>
      </c>
      <c r="I2582" s="190">
        <v>21.66</v>
      </c>
      <c r="J2582" s="190">
        <v>12.84</v>
      </c>
    </row>
    <row r="2583" spans="1:10" ht="25.9" customHeight="1">
      <c r="A2583" s="168" t="s">
        <v>1492</v>
      </c>
      <c r="B2583" s="169" t="s">
        <v>1939</v>
      </c>
      <c r="C2583" s="168" t="s">
        <v>13</v>
      </c>
      <c r="D2583" s="168" t="s">
        <v>1940</v>
      </c>
      <c r="E2583" s="371" t="s">
        <v>1498</v>
      </c>
      <c r="F2583" s="371"/>
      <c r="G2583" s="170" t="s">
        <v>1499</v>
      </c>
      <c r="H2583" s="189">
        <v>0.59299999999999997</v>
      </c>
      <c r="I2583" s="190">
        <v>26.5</v>
      </c>
      <c r="J2583" s="190">
        <v>15.71</v>
      </c>
    </row>
    <row r="2584" spans="1:10" ht="24" customHeight="1">
      <c r="A2584" s="171" t="s">
        <v>1502</v>
      </c>
      <c r="B2584" s="172" t="s">
        <v>2266</v>
      </c>
      <c r="C2584" s="171" t="s">
        <v>13</v>
      </c>
      <c r="D2584" s="171" t="s">
        <v>2267</v>
      </c>
      <c r="E2584" s="372" t="s">
        <v>1505</v>
      </c>
      <c r="F2584" s="372"/>
      <c r="G2584" s="173" t="s">
        <v>21</v>
      </c>
      <c r="H2584" s="191">
        <v>1.6E-2</v>
      </c>
      <c r="I2584" s="192">
        <v>11.8</v>
      </c>
      <c r="J2584" s="192">
        <v>0.18</v>
      </c>
    </row>
    <row r="2585" spans="1:10" ht="24" customHeight="1">
      <c r="A2585" s="171" t="s">
        <v>1502</v>
      </c>
      <c r="B2585" s="172" t="s">
        <v>2579</v>
      </c>
      <c r="C2585" s="171" t="s">
        <v>13</v>
      </c>
      <c r="D2585" s="171" t="s">
        <v>2580</v>
      </c>
      <c r="E2585" s="372" t="s">
        <v>1505</v>
      </c>
      <c r="F2585" s="372"/>
      <c r="G2585" s="173" t="s">
        <v>21</v>
      </c>
      <c r="H2585" s="191">
        <v>1</v>
      </c>
      <c r="I2585" s="192">
        <v>13.73</v>
      </c>
      <c r="J2585" s="192">
        <v>13.73</v>
      </c>
    </row>
    <row r="2586" spans="1:10" ht="24" customHeight="1">
      <c r="A2586" s="171" t="s">
        <v>1502</v>
      </c>
      <c r="B2586" s="172" t="s">
        <v>2581</v>
      </c>
      <c r="C2586" s="171" t="s">
        <v>13</v>
      </c>
      <c r="D2586" s="171" t="s">
        <v>2582</v>
      </c>
      <c r="E2586" s="372" t="s">
        <v>1505</v>
      </c>
      <c r="F2586" s="372"/>
      <c r="G2586" s="173" t="s">
        <v>1599</v>
      </c>
      <c r="H2586" s="191">
        <v>4.0000000000000001E-3</v>
      </c>
      <c r="I2586" s="192">
        <v>43.95</v>
      </c>
      <c r="J2586" s="192">
        <v>0.17</v>
      </c>
    </row>
    <row r="2587" spans="1:10" ht="25.5">
      <c r="A2587" s="174"/>
      <c r="B2587" s="174"/>
      <c r="C2587" s="174"/>
      <c r="D2587" s="174"/>
      <c r="E2587" s="174" t="s">
        <v>1512</v>
      </c>
      <c r="F2587" s="175">
        <v>19.989999999999998</v>
      </c>
      <c r="G2587" s="174" t="s">
        <v>1513</v>
      </c>
      <c r="H2587" s="175">
        <v>0</v>
      </c>
      <c r="I2587" s="174" t="s">
        <v>1514</v>
      </c>
      <c r="J2587" s="175">
        <v>19.989999999999998</v>
      </c>
    </row>
    <row r="2588" spans="1:10">
      <c r="A2588" s="174"/>
      <c r="B2588" s="174"/>
      <c r="C2588" s="174"/>
      <c r="D2588" s="174"/>
      <c r="E2588" s="174" t="s">
        <v>1515</v>
      </c>
      <c r="F2588" s="175">
        <v>10.65</v>
      </c>
      <c r="G2588" s="174"/>
      <c r="H2588" s="373" t="s">
        <v>1516</v>
      </c>
      <c r="I2588" s="373"/>
      <c r="J2588" s="175">
        <v>53.28</v>
      </c>
    </row>
    <row r="2589" spans="1:10" ht="49.9" customHeight="1" thickBot="1">
      <c r="A2589" s="176"/>
      <c r="B2589" s="176"/>
      <c r="C2589" s="176"/>
      <c r="D2589" s="176"/>
      <c r="E2589" s="176"/>
      <c r="F2589" s="176"/>
      <c r="G2589" s="176" t="s">
        <v>1517</v>
      </c>
      <c r="H2589" s="193">
        <v>1</v>
      </c>
      <c r="I2589" s="176" t="s">
        <v>1518</v>
      </c>
      <c r="J2589" s="194">
        <v>53.28</v>
      </c>
    </row>
    <row r="2590" spans="1:10" ht="1.1499999999999999" customHeight="1" thickTop="1">
      <c r="A2590" s="177"/>
      <c r="B2590" s="177"/>
      <c r="C2590" s="177"/>
      <c r="D2590" s="177"/>
      <c r="E2590" s="177"/>
      <c r="F2590" s="177"/>
      <c r="G2590" s="177"/>
      <c r="H2590" s="177"/>
      <c r="I2590" s="177"/>
      <c r="J2590" s="177"/>
    </row>
    <row r="2591" spans="1:10" ht="18" customHeight="1">
      <c r="A2591" s="178" t="s">
        <v>2583</v>
      </c>
      <c r="B2591" s="179" t="s">
        <v>1480</v>
      </c>
      <c r="C2591" s="178" t="s">
        <v>1481</v>
      </c>
      <c r="D2591" s="178" t="s">
        <v>1482</v>
      </c>
      <c r="E2591" s="374" t="s">
        <v>1483</v>
      </c>
      <c r="F2591" s="374"/>
      <c r="G2591" s="180" t="s">
        <v>1484</v>
      </c>
      <c r="H2591" s="179" t="s">
        <v>1485</v>
      </c>
      <c r="I2591" s="179" t="s">
        <v>1486</v>
      </c>
      <c r="J2591" s="179" t="s">
        <v>1487</v>
      </c>
    </row>
    <row r="2592" spans="1:10" ht="39" customHeight="1">
      <c r="A2592" s="181" t="s">
        <v>1488</v>
      </c>
      <c r="B2592" s="182" t="s">
        <v>2584</v>
      </c>
      <c r="C2592" s="181" t="s">
        <v>13</v>
      </c>
      <c r="D2592" s="181" t="s">
        <v>989</v>
      </c>
      <c r="E2592" s="375" t="s">
        <v>1938</v>
      </c>
      <c r="F2592" s="375"/>
      <c r="G2592" s="183" t="s">
        <v>21</v>
      </c>
      <c r="H2592" s="195">
        <v>1</v>
      </c>
      <c r="I2592" s="196">
        <v>22.98</v>
      </c>
      <c r="J2592" s="196">
        <v>22.98</v>
      </c>
    </row>
    <row r="2593" spans="1:10" ht="25.9" customHeight="1">
      <c r="A2593" s="168" t="s">
        <v>1492</v>
      </c>
      <c r="B2593" s="169" t="s">
        <v>2107</v>
      </c>
      <c r="C2593" s="168" t="s">
        <v>13</v>
      </c>
      <c r="D2593" s="168" t="s">
        <v>2108</v>
      </c>
      <c r="E2593" s="371" t="s">
        <v>1498</v>
      </c>
      <c r="F2593" s="371"/>
      <c r="G2593" s="170" t="s">
        <v>1499</v>
      </c>
      <c r="H2593" s="189">
        <v>0.29699999999999999</v>
      </c>
      <c r="I2593" s="190">
        <v>21.66</v>
      </c>
      <c r="J2593" s="190">
        <v>6.43</v>
      </c>
    </row>
    <row r="2594" spans="1:10" ht="25.9" customHeight="1">
      <c r="A2594" s="168" t="s">
        <v>1492</v>
      </c>
      <c r="B2594" s="169" t="s">
        <v>1939</v>
      </c>
      <c r="C2594" s="168" t="s">
        <v>13</v>
      </c>
      <c r="D2594" s="168" t="s">
        <v>1940</v>
      </c>
      <c r="E2594" s="371" t="s">
        <v>1498</v>
      </c>
      <c r="F2594" s="371"/>
      <c r="G2594" s="170" t="s">
        <v>1499</v>
      </c>
      <c r="H2594" s="189">
        <v>0.29699999999999999</v>
      </c>
      <c r="I2594" s="190">
        <v>26.5</v>
      </c>
      <c r="J2594" s="190">
        <v>7.87</v>
      </c>
    </row>
    <row r="2595" spans="1:10" ht="24" customHeight="1">
      <c r="A2595" s="171" t="s">
        <v>1502</v>
      </c>
      <c r="B2595" s="172" t="s">
        <v>2266</v>
      </c>
      <c r="C2595" s="171" t="s">
        <v>13</v>
      </c>
      <c r="D2595" s="171" t="s">
        <v>2267</v>
      </c>
      <c r="E2595" s="372" t="s">
        <v>1505</v>
      </c>
      <c r="F2595" s="372"/>
      <c r="G2595" s="173" t="s">
        <v>21</v>
      </c>
      <c r="H2595" s="191">
        <v>1.0999999999999999E-2</v>
      </c>
      <c r="I2595" s="192">
        <v>11.8</v>
      </c>
      <c r="J2595" s="192">
        <v>0.12</v>
      </c>
    </row>
    <row r="2596" spans="1:10" ht="24" customHeight="1">
      <c r="A2596" s="171" t="s">
        <v>1502</v>
      </c>
      <c r="B2596" s="172" t="s">
        <v>2585</v>
      </c>
      <c r="C2596" s="171" t="s">
        <v>13</v>
      </c>
      <c r="D2596" s="171" t="s">
        <v>2586</v>
      </c>
      <c r="E2596" s="372" t="s">
        <v>1505</v>
      </c>
      <c r="F2596" s="372"/>
      <c r="G2596" s="173" t="s">
        <v>21</v>
      </c>
      <c r="H2596" s="191">
        <v>1</v>
      </c>
      <c r="I2596" s="192">
        <v>8.43</v>
      </c>
      <c r="J2596" s="192">
        <v>8.43</v>
      </c>
    </row>
    <row r="2597" spans="1:10" ht="24" customHeight="1">
      <c r="A2597" s="171" t="s">
        <v>1502</v>
      </c>
      <c r="B2597" s="172" t="s">
        <v>2581</v>
      </c>
      <c r="C2597" s="171" t="s">
        <v>13</v>
      </c>
      <c r="D2597" s="171" t="s">
        <v>2582</v>
      </c>
      <c r="E2597" s="372" t="s">
        <v>1505</v>
      </c>
      <c r="F2597" s="372"/>
      <c r="G2597" s="173" t="s">
        <v>1599</v>
      </c>
      <c r="H2597" s="191">
        <v>3.0000000000000001E-3</v>
      </c>
      <c r="I2597" s="192">
        <v>43.95</v>
      </c>
      <c r="J2597" s="192">
        <v>0.13</v>
      </c>
    </row>
    <row r="2598" spans="1:10" ht="25.5">
      <c r="A2598" s="174"/>
      <c r="B2598" s="174"/>
      <c r="C2598" s="174"/>
      <c r="D2598" s="174"/>
      <c r="E2598" s="174" t="s">
        <v>1512</v>
      </c>
      <c r="F2598" s="175">
        <v>10</v>
      </c>
      <c r="G2598" s="174" t="s">
        <v>1513</v>
      </c>
      <c r="H2598" s="175">
        <v>0</v>
      </c>
      <c r="I2598" s="174" t="s">
        <v>1514</v>
      </c>
      <c r="J2598" s="175">
        <v>10</v>
      </c>
    </row>
    <row r="2599" spans="1:10">
      <c r="A2599" s="174"/>
      <c r="B2599" s="174"/>
      <c r="C2599" s="174"/>
      <c r="D2599" s="174"/>
      <c r="E2599" s="174" t="s">
        <v>1515</v>
      </c>
      <c r="F2599" s="175">
        <v>5.74</v>
      </c>
      <c r="G2599" s="174"/>
      <c r="H2599" s="373" t="s">
        <v>1516</v>
      </c>
      <c r="I2599" s="373"/>
      <c r="J2599" s="175">
        <v>28.72</v>
      </c>
    </row>
    <row r="2600" spans="1:10" ht="49.9" customHeight="1" thickBot="1">
      <c r="A2600" s="176"/>
      <c r="B2600" s="176"/>
      <c r="C2600" s="176"/>
      <c r="D2600" s="176"/>
      <c r="E2600" s="176"/>
      <c r="F2600" s="176"/>
      <c r="G2600" s="176" t="s">
        <v>1517</v>
      </c>
      <c r="H2600" s="193">
        <v>8</v>
      </c>
      <c r="I2600" s="176" t="s">
        <v>1518</v>
      </c>
      <c r="J2600" s="194">
        <v>229.76</v>
      </c>
    </row>
    <row r="2601" spans="1:10" ht="1.1499999999999999" customHeight="1" thickTop="1">
      <c r="A2601" s="177"/>
      <c r="B2601" s="177"/>
      <c r="C2601" s="177"/>
      <c r="D2601" s="177"/>
      <c r="E2601" s="177"/>
      <c r="F2601" s="177"/>
      <c r="G2601" s="177"/>
      <c r="H2601" s="177"/>
      <c r="I2601" s="177"/>
      <c r="J2601" s="177"/>
    </row>
    <row r="2602" spans="1:10" ht="18" customHeight="1">
      <c r="A2602" s="178" t="s">
        <v>2587</v>
      </c>
      <c r="B2602" s="179" t="s">
        <v>1480</v>
      </c>
      <c r="C2602" s="178" t="s">
        <v>1481</v>
      </c>
      <c r="D2602" s="178" t="s">
        <v>1482</v>
      </c>
      <c r="E2602" s="374" t="s">
        <v>1483</v>
      </c>
      <c r="F2602" s="374"/>
      <c r="G2602" s="180" t="s">
        <v>1484</v>
      </c>
      <c r="H2602" s="179" t="s">
        <v>1485</v>
      </c>
      <c r="I2602" s="179" t="s">
        <v>1486</v>
      </c>
      <c r="J2602" s="179" t="s">
        <v>1487</v>
      </c>
    </row>
    <row r="2603" spans="1:10" ht="39" customHeight="1">
      <c r="A2603" s="181" t="s">
        <v>1488</v>
      </c>
      <c r="B2603" s="182" t="s">
        <v>2588</v>
      </c>
      <c r="C2603" s="181" t="s">
        <v>13</v>
      </c>
      <c r="D2603" s="181" t="s">
        <v>992</v>
      </c>
      <c r="E2603" s="375" t="s">
        <v>1938</v>
      </c>
      <c r="F2603" s="375"/>
      <c r="G2603" s="183" t="s">
        <v>21</v>
      </c>
      <c r="H2603" s="195">
        <v>1</v>
      </c>
      <c r="I2603" s="196">
        <v>50.95</v>
      </c>
      <c r="J2603" s="196">
        <v>50.95</v>
      </c>
    </row>
    <row r="2604" spans="1:10" ht="25.9" customHeight="1">
      <c r="A2604" s="168" t="s">
        <v>1492</v>
      </c>
      <c r="B2604" s="169" t="s">
        <v>2107</v>
      </c>
      <c r="C2604" s="168" t="s">
        <v>13</v>
      </c>
      <c r="D2604" s="168" t="s">
        <v>2108</v>
      </c>
      <c r="E2604" s="371" t="s">
        <v>1498</v>
      </c>
      <c r="F2604" s="371"/>
      <c r="G2604" s="170" t="s">
        <v>1499</v>
      </c>
      <c r="H2604" s="189">
        <v>0.29399999999999998</v>
      </c>
      <c r="I2604" s="190">
        <v>21.66</v>
      </c>
      <c r="J2604" s="190">
        <v>6.36</v>
      </c>
    </row>
    <row r="2605" spans="1:10" ht="25.9" customHeight="1">
      <c r="A2605" s="168" t="s">
        <v>1492</v>
      </c>
      <c r="B2605" s="169" t="s">
        <v>1939</v>
      </c>
      <c r="C2605" s="168" t="s">
        <v>13</v>
      </c>
      <c r="D2605" s="168" t="s">
        <v>1940</v>
      </c>
      <c r="E2605" s="371" t="s">
        <v>1498</v>
      </c>
      <c r="F2605" s="371"/>
      <c r="G2605" s="170" t="s">
        <v>1499</v>
      </c>
      <c r="H2605" s="189">
        <v>0.29399999999999998</v>
      </c>
      <c r="I2605" s="190">
        <v>26.5</v>
      </c>
      <c r="J2605" s="190">
        <v>7.79</v>
      </c>
    </row>
    <row r="2606" spans="1:10" ht="24" customHeight="1">
      <c r="A2606" s="168" t="s">
        <v>1492</v>
      </c>
      <c r="B2606" s="169" t="s">
        <v>1821</v>
      </c>
      <c r="C2606" s="168" t="s">
        <v>13</v>
      </c>
      <c r="D2606" s="168" t="s">
        <v>1822</v>
      </c>
      <c r="E2606" s="371" t="s">
        <v>1498</v>
      </c>
      <c r="F2606" s="371"/>
      <c r="G2606" s="170" t="s">
        <v>1499</v>
      </c>
      <c r="H2606" s="189">
        <v>0.29399999999999998</v>
      </c>
      <c r="I2606" s="190">
        <v>28.01</v>
      </c>
      <c r="J2606" s="190">
        <v>8.23</v>
      </c>
    </row>
    <row r="2607" spans="1:10" ht="25.9" customHeight="1">
      <c r="A2607" s="171" t="s">
        <v>1502</v>
      </c>
      <c r="B2607" s="172" t="s">
        <v>2589</v>
      </c>
      <c r="C2607" s="171" t="s">
        <v>13</v>
      </c>
      <c r="D2607" s="171" t="s">
        <v>2590</v>
      </c>
      <c r="E2607" s="372" t="s">
        <v>1505</v>
      </c>
      <c r="F2607" s="372"/>
      <c r="G2607" s="173" t="s">
        <v>86</v>
      </c>
      <c r="H2607" s="191">
        <v>1.2E-2</v>
      </c>
      <c r="I2607" s="192">
        <v>60.4</v>
      </c>
      <c r="J2607" s="192">
        <v>0.72</v>
      </c>
    </row>
    <row r="2608" spans="1:10" ht="25.9" customHeight="1">
      <c r="A2608" s="171" t="s">
        <v>1502</v>
      </c>
      <c r="B2608" s="172" t="s">
        <v>2591</v>
      </c>
      <c r="C2608" s="171" t="s">
        <v>13</v>
      </c>
      <c r="D2608" s="171" t="s">
        <v>2592</v>
      </c>
      <c r="E2608" s="372" t="s">
        <v>1505</v>
      </c>
      <c r="F2608" s="372"/>
      <c r="G2608" s="173" t="s">
        <v>21</v>
      </c>
      <c r="H2608" s="191">
        <v>1</v>
      </c>
      <c r="I2608" s="192">
        <v>27.85</v>
      </c>
      <c r="J2608" s="192">
        <v>27.85</v>
      </c>
    </row>
    <row r="2609" spans="1:10" ht="25.5">
      <c r="A2609" s="174"/>
      <c r="B2609" s="174"/>
      <c r="C2609" s="174"/>
      <c r="D2609" s="174"/>
      <c r="E2609" s="174" t="s">
        <v>1512</v>
      </c>
      <c r="F2609" s="175">
        <v>15.52</v>
      </c>
      <c r="G2609" s="174" t="s">
        <v>1513</v>
      </c>
      <c r="H2609" s="175">
        <v>0</v>
      </c>
      <c r="I2609" s="174" t="s">
        <v>1514</v>
      </c>
      <c r="J2609" s="175">
        <v>15.52</v>
      </c>
    </row>
    <row r="2610" spans="1:10">
      <c r="A2610" s="174"/>
      <c r="B2610" s="174"/>
      <c r="C2610" s="174"/>
      <c r="D2610" s="174"/>
      <c r="E2610" s="174" t="s">
        <v>1515</v>
      </c>
      <c r="F2610" s="175">
        <v>12.73</v>
      </c>
      <c r="G2610" s="174"/>
      <c r="H2610" s="373" t="s">
        <v>1516</v>
      </c>
      <c r="I2610" s="373"/>
      <c r="J2610" s="175">
        <v>63.68</v>
      </c>
    </row>
    <row r="2611" spans="1:10" ht="49.9" customHeight="1" thickBot="1">
      <c r="A2611" s="176"/>
      <c r="B2611" s="176"/>
      <c r="C2611" s="176"/>
      <c r="D2611" s="176"/>
      <c r="E2611" s="176"/>
      <c r="F2611" s="176"/>
      <c r="G2611" s="176" t="s">
        <v>1517</v>
      </c>
      <c r="H2611" s="193">
        <v>2</v>
      </c>
      <c r="I2611" s="176" t="s">
        <v>1518</v>
      </c>
      <c r="J2611" s="194">
        <v>127.36</v>
      </c>
    </row>
    <row r="2612" spans="1:10" ht="1.1499999999999999" customHeight="1" thickTop="1">
      <c r="A2612" s="177"/>
      <c r="B2612" s="177"/>
      <c r="C2612" s="177"/>
      <c r="D2612" s="177"/>
      <c r="E2612" s="177"/>
      <c r="F2612" s="177"/>
      <c r="G2612" s="177"/>
      <c r="H2612" s="177"/>
      <c r="I2612" s="177"/>
      <c r="J2612" s="177"/>
    </row>
    <row r="2613" spans="1:10" ht="18" customHeight="1">
      <c r="A2613" s="178" t="s">
        <v>2593</v>
      </c>
      <c r="B2613" s="179" t="s">
        <v>1480</v>
      </c>
      <c r="C2613" s="178" t="s">
        <v>1481</v>
      </c>
      <c r="D2613" s="178" t="s">
        <v>1482</v>
      </c>
      <c r="E2613" s="374" t="s">
        <v>1483</v>
      </c>
      <c r="F2613" s="374"/>
      <c r="G2613" s="180" t="s">
        <v>1484</v>
      </c>
      <c r="H2613" s="179" t="s">
        <v>1485</v>
      </c>
      <c r="I2613" s="179" t="s">
        <v>1486</v>
      </c>
      <c r="J2613" s="179" t="s">
        <v>1487</v>
      </c>
    </row>
    <row r="2614" spans="1:10" ht="39" customHeight="1">
      <c r="A2614" s="181" t="s">
        <v>1488</v>
      </c>
      <c r="B2614" s="182" t="s">
        <v>2594</v>
      </c>
      <c r="C2614" s="181" t="s">
        <v>13</v>
      </c>
      <c r="D2614" s="181" t="s">
        <v>995</v>
      </c>
      <c r="E2614" s="375" t="s">
        <v>1938</v>
      </c>
      <c r="F2614" s="375"/>
      <c r="G2614" s="183" t="s">
        <v>21</v>
      </c>
      <c r="H2614" s="195">
        <v>1</v>
      </c>
      <c r="I2614" s="196">
        <v>50.95</v>
      </c>
      <c r="J2614" s="196">
        <v>50.95</v>
      </c>
    </row>
    <row r="2615" spans="1:10" ht="25.9" customHeight="1">
      <c r="A2615" s="168" t="s">
        <v>1492</v>
      </c>
      <c r="B2615" s="169" t="s">
        <v>2107</v>
      </c>
      <c r="C2615" s="168" t="s">
        <v>13</v>
      </c>
      <c r="D2615" s="168" t="s">
        <v>2108</v>
      </c>
      <c r="E2615" s="371" t="s">
        <v>1498</v>
      </c>
      <c r="F2615" s="371"/>
      <c r="G2615" s="170" t="s">
        <v>1499</v>
      </c>
      <c r="H2615" s="189">
        <v>0.29399999999999998</v>
      </c>
      <c r="I2615" s="190">
        <v>21.66</v>
      </c>
      <c r="J2615" s="190">
        <v>6.36</v>
      </c>
    </row>
    <row r="2616" spans="1:10" ht="25.9" customHeight="1">
      <c r="A2616" s="168" t="s">
        <v>1492</v>
      </c>
      <c r="B2616" s="169" t="s">
        <v>1939</v>
      </c>
      <c r="C2616" s="168" t="s">
        <v>13</v>
      </c>
      <c r="D2616" s="168" t="s">
        <v>1940</v>
      </c>
      <c r="E2616" s="371" t="s">
        <v>1498</v>
      </c>
      <c r="F2616" s="371"/>
      <c r="G2616" s="170" t="s">
        <v>1499</v>
      </c>
      <c r="H2616" s="189">
        <v>0.29399999999999998</v>
      </c>
      <c r="I2616" s="190">
        <v>26.5</v>
      </c>
      <c r="J2616" s="190">
        <v>7.79</v>
      </c>
    </row>
    <row r="2617" spans="1:10" ht="24" customHeight="1">
      <c r="A2617" s="168" t="s">
        <v>1492</v>
      </c>
      <c r="B2617" s="169" t="s">
        <v>1821</v>
      </c>
      <c r="C2617" s="168" t="s">
        <v>13</v>
      </c>
      <c r="D2617" s="168" t="s">
        <v>1822</v>
      </c>
      <c r="E2617" s="371" t="s">
        <v>1498</v>
      </c>
      <c r="F2617" s="371"/>
      <c r="G2617" s="170" t="s">
        <v>1499</v>
      </c>
      <c r="H2617" s="189">
        <v>0.29399999999999998</v>
      </c>
      <c r="I2617" s="190">
        <v>28.01</v>
      </c>
      <c r="J2617" s="190">
        <v>8.23</v>
      </c>
    </row>
    <row r="2618" spans="1:10" ht="25.9" customHeight="1">
      <c r="A2618" s="171" t="s">
        <v>1502</v>
      </c>
      <c r="B2618" s="172" t="s">
        <v>2589</v>
      </c>
      <c r="C2618" s="171" t="s">
        <v>13</v>
      </c>
      <c r="D2618" s="171" t="s">
        <v>2590</v>
      </c>
      <c r="E2618" s="372" t="s">
        <v>1505</v>
      </c>
      <c r="F2618" s="372"/>
      <c r="G2618" s="173" t="s">
        <v>86</v>
      </c>
      <c r="H2618" s="191">
        <v>1.2E-2</v>
      </c>
      <c r="I2618" s="192">
        <v>60.4</v>
      </c>
      <c r="J2618" s="192">
        <v>0.72</v>
      </c>
    </row>
    <row r="2619" spans="1:10" ht="25.9" customHeight="1">
      <c r="A2619" s="171" t="s">
        <v>1502</v>
      </c>
      <c r="B2619" s="172" t="s">
        <v>2595</v>
      </c>
      <c r="C2619" s="171" t="s">
        <v>13</v>
      </c>
      <c r="D2619" s="171" t="s">
        <v>2596</v>
      </c>
      <c r="E2619" s="372" t="s">
        <v>1505</v>
      </c>
      <c r="F2619" s="372"/>
      <c r="G2619" s="173" t="s">
        <v>21</v>
      </c>
      <c r="H2619" s="191">
        <v>1</v>
      </c>
      <c r="I2619" s="192">
        <v>27.85</v>
      </c>
      <c r="J2619" s="192">
        <v>27.85</v>
      </c>
    </row>
    <row r="2620" spans="1:10" ht="25.5">
      <c r="A2620" s="174"/>
      <c r="B2620" s="174"/>
      <c r="C2620" s="174"/>
      <c r="D2620" s="174"/>
      <c r="E2620" s="174" t="s">
        <v>1512</v>
      </c>
      <c r="F2620" s="175">
        <v>15.52</v>
      </c>
      <c r="G2620" s="174" t="s">
        <v>1513</v>
      </c>
      <c r="H2620" s="175">
        <v>0</v>
      </c>
      <c r="I2620" s="174" t="s">
        <v>1514</v>
      </c>
      <c r="J2620" s="175">
        <v>15.52</v>
      </c>
    </row>
    <row r="2621" spans="1:10">
      <c r="A2621" s="174"/>
      <c r="B2621" s="174"/>
      <c r="C2621" s="174"/>
      <c r="D2621" s="174"/>
      <c r="E2621" s="174" t="s">
        <v>1515</v>
      </c>
      <c r="F2621" s="175">
        <v>12.73</v>
      </c>
      <c r="G2621" s="174"/>
      <c r="H2621" s="373" t="s">
        <v>1516</v>
      </c>
      <c r="I2621" s="373"/>
      <c r="J2621" s="175">
        <v>63.68</v>
      </c>
    </row>
    <row r="2622" spans="1:10" ht="49.9" customHeight="1" thickBot="1">
      <c r="A2622" s="176"/>
      <c r="B2622" s="176"/>
      <c r="C2622" s="176"/>
      <c r="D2622" s="176"/>
      <c r="E2622" s="176"/>
      <c r="F2622" s="176"/>
      <c r="G2622" s="176" t="s">
        <v>1517</v>
      </c>
      <c r="H2622" s="193">
        <v>6</v>
      </c>
      <c r="I2622" s="176" t="s">
        <v>1518</v>
      </c>
      <c r="J2622" s="194">
        <v>382.08</v>
      </c>
    </row>
    <row r="2623" spans="1:10" ht="1.1499999999999999" customHeight="1" thickTop="1">
      <c r="A2623" s="177"/>
      <c r="B2623" s="177"/>
      <c r="C2623" s="177"/>
      <c r="D2623" s="177"/>
      <c r="E2623" s="177"/>
      <c r="F2623" s="177"/>
      <c r="G2623" s="177"/>
      <c r="H2623" s="177"/>
      <c r="I2623" s="177"/>
      <c r="J2623" s="177"/>
    </row>
    <row r="2624" spans="1:10" ht="18" customHeight="1">
      <c r="A2624" s="178" t="s">
        <v>2597</v>
      </c>
      <c r="B2624" s="179" t="s">
        <v>1480</v>
      </c>
      <c r="C2624" s="178" t="s">
        <v>1481</v>
      </c>
      <c r="D2624" s="178" t="s">
        <v>1482</v>
      </c>
      <c r="E2624" s="374" t="s">
        <v>1483</v>
      </c>
      <c r="F2624" s="374"/>
      <c r="G2624" s="180" t="s">
        <v>1484</v>
      </c>
      <c r="H2624" s="179" t="s">
        <v>1485</v>
      </c>
      <c r="I2624" s="179" t="s">
        <v>1486</v>
      </c>
      <c r="J2624" s="179" t="s">
        <v>1487</v>
      </c>
    </row>
    <row r="2625" spans="1:10" ht="39" customHeight="1">
      <c r="A2625" s="181" t="s">
        <v>1488</v>
      </c>
      <c r="B2625" s="182" t="s">
        <v>2598</v>
      </c>
      <c r="C2625" s="181" t="s">
        <v>13</v>
      </c>
      <c r="D2625" s="181" t="s">
        <v>998</v>
      </c>
      <c r="E2625" s="375" t="s">
        <v>1938</v>
      </c>
      <c r="F2625" s="375"/>
      <c r="G2625" s="183" t="s">
        <v>21</v>
      </c>
      <c r="H2625" s="195">
        <v>1</v>
      </c>
      <c r="I2625" s="196">
        <v>34.51</v>
      </c>
      <c r="J2625" s="196">
        <v>34.51</v>
      </c>
    </row>
    <row r="2626" spans="1:10" ht="25.9" customHeight="1">
      <c r="A2626" s="168" t="s">
        <v>1492</v>
      </c>
      <c r="B2626" s="169" t="s">
        <v>2107</v>
      </c>
      <c r="C2626" s="168" t="s">
        <v>13</v>
      </c>
      <c r="D2626" s="168" t="s">
        <v>2108</v>
      </c>
      <c r="E2626" s="371" t="s">
        <v>1498</v>
      </c>
      <c r="F2626" s="371"/>
      <c r="G2626" s="170" t="s">
        <v>1499</v>
      </c>
      <c r="H2626" s="189">
        <v>0.17199999999999999</v>
      </c>
      <c r="I2626" s="190">
        <v>21.66</v>
      </c>
      <c r="J2626" s="190">
        <v>3.72</v>
      </c>
    </row>
    <row r="2627" spans="1:10" ht="25.9" customHeight="1">
      <c r="A2627" s="168" t="s">
        <v>1492</v>
      </c>
      <c r="B2627" s="169" t="s">
        <v>1939</v>
      </c>
      <c r="C2627" s="168" t="s">
        <v>13</v>
      </c>
      <c r="D2627" s="168" t="s">
        <v>1940</v>
      </c>
      <c r="E2627" s="371" t="s">
        <v>1498</v>
      </c>
      <c r="F2627" s="371"/>
      <c r="G2627" s="170" t="s">
        <v>1499</v>
      </c>
      <c r="H2627" s="189">
        <v>0.17199999999999999</v>
      </c>
      <c r="I2627" s="190">
        <v>26.5</v>
      </c>
      <c r="J2627" s="190">
        <v>4.55</v>
      </c>
    </row>
    <row r="2628" spans="1:10" ht="24" customHeight="1">
      <c r="A2628" s="168" t="s">
        <v>1492</v>
      </c>
      <c r="B2628" s="169" t="s">
        <v>1821</v>
      </c>
      <c r="C2628" s="168" t="s">
        <v>13</v>
      </c>
      <c r="D2628" s="168" t="s">
        <v>1822</v>
      </c>
      <c r="E2628" s="371" t="s">
        <v>1498</v>
      </c>
      <c r="F2628" s="371"/>
      <c r="G2628" s="170" t="s">
        <v>1499</v>
      </c>
      <c r="H2628" s="189">
        <v>0.17199999999999999</v>
      </c>
      <c r="I2628" s="190">
        <v>28.01</v>
      </c>
      <c r="J2628" s="190">
        <v>4.8099999999999996</v>
      </c>
    </row>
    <row r="2629" spans="1:10" ht="25.9" customHeight="1">
      <c r="A2629" s="171" t="s">
        <v>1502</v>
      </c>
      <c r="B2629" s="172" t="s">
        <v>2589</v>
      </c>
      <c r="C2629" s="171" t="s">
        <v>13</v>
      </c>
      <c r="D2629" s="171" t="s">
        <v>2590</v>
      </c>
      <c r="E2629" s="372" t="s">
        <v>1505</v>
      </c>
      <c r="F2629" s="372"/>
      <c r="G2629" s="173" t="s">
        <v>86</v>
      </c>
      <c r="H2629" s="191">
        <v>8.9999999999999993E-3</v>
      </c>
      <c r="I2629" s="192">
        <v>60.4</v>
      </c>
      <c r="J2629" s="192">
        <v>0.54</v>
      </c>
    </row>
    <row r="2630" spans="1:10" ht="25.9" customHeight="1">
      <c r="A2630" s="171" t="s">
        <v>1502</v>
      </c>
      <c r="B2630" s="172" t="s">
        <v>2599</v>
      </c>
      <c r="C2630" s="171" t="s">
        <v>13</v>
      </c>
      <c r="D2630" s="171" t="s">
        <v>2600</v>
      </c>
      <c r="E2630" s="372" t="s">
        <v>1505</v>
      </c>
      <c r="F2630" s="372"/>
      <c r="G2630" s="173" t="s">
        <v>21</v>
      </c>
      <c r="H2630" s="191">
        <v>1</v>
      </c>
      <c r="I2630" s="192">
        <v>20.89</v>
      </c>
      <c r="J2630" s="192">
        <v>20.89</v>
      </c>
    </row>
    <row r="2631" spans="1:10" ht="25.5">
      <c r="A2631" s="174"/>
      <c r="B2631" s="174"/>
      <c r="C2631" s="174"/>
      <c r="D2631" s="174"/>
      <c r="E2631" s="174" t="s">
        <v>1512</v>
      </c>
      <c r="F2631" s="175">
        <v>9.08</v>
      </c>
      <c r="G2631" s="174" t="s">
        <v>1513</v>
      </c>
      <c r="H2631" s="175">
        <v>0</v>
      </c>
      <c r="I2631" s="174" t="s">
        <v>1514</v>
      </c>
      <c r="J2631" s="175">
        <v>9.08</v>
      </c>
    </row>
    <row r="2632" spans="1:10">
      <c r="A2632" s="174"/>
      <c r="B2632" s="174"/>
      <c r="C2632" s="174"/>
      <c r="D2632" s="174"/>
      <c r="E2632" s="174" t="s">
        <v>1515</v>
      </c>
      <c r="F2632" s="175">
        <v>8.6199999999999992</v>
      </c>
      <c r="G2632" s="174"/>
      <c r="H2632" s="373" t="s">
        <v>1516</v>
      </c>
      <c r="I2632" s="373"/>
      <c r="J2632" s="175">
        <v>43.13</v>
      </c>
    </row>
    <row r="2633" spans="1:10" ht="49.9" customHeight="1" thickBot="1">
      <c r="A2633" s="176"/>
      <c r="B2633" s="176"/>
      <c r="C2633" s="176"/>
      <c r="D2633" s="176"/>
      <c r="E2633" s="176"/>
      <c r="F2633" s="176"/>
      <c r="G2633" s="176" t="s">
        <v>1517</v>
      </c>
      <c r="H2633" s="193">
        <v>2</v>
      </c>
      <c r="I2633" s="176" t="s">
        <v>1518</v>
      </c>
      <c r="J2633" s="194">
        <v>86.26</v>
      </c>
    </row>
    <row r="2634" spans="1:10" ht="1.1499999999999999" customHeight="1" thickTop="1">
      <c r="A2634" s="177"/>
      <c r="B2634" s="177"/>
      <c r="C2634" s="177"/>
      <c r="D2634" s="177"/>
      <c r="E2634" s="177"/>
      <c r="F2634" s="177"/>
      <c r="G2634" s="177"/>
      <c r="H2634" s="177"/>
      <c r="I2634" s="177"/>
      <c r="J2634" s="177"/>
    </row>
    <row r="2635" spans="1:10" ht="18" customHeight="1">
      <c r="A2635" s="178" t="s">
        <v>2601</v>
      </c>
      <c r="B2635" s="179" t="s">
        <v>1480</v>
      </c>
      <c r="C2635" s="178" t="s">
        <v>1481</v>
      </c>
      <c r="D2635" s="178" t="s">
        <v>1482</v>
      </c>
      <c r="E2635" s="374" t="s">
        <v>1483</v>
      </c>
      <c r="F2635" s="374"/>
      <c r="G2635" s="180" t="s">
        <v>1484</v>
      </c>
      <c r="H2635" s="179" t="s">
        <v>1485</v>
      </c>
      <c r="I2635" s="179" t="s">
        <v>1486</v>
      </c>
      <c r="J2635" s="179" t="s">
        <v>1487</v>
      </c>
    </row>
    <row r="2636" spans="1:10" ht="39" customHeight="1">
      <c r="A2636" s="181" t="s">
        <v>1488</v>
      </c>
      <c r="B2636" s="182" t="s">
        <v>2602</v>
      </c>
      <c r="C2636" s="181" t="s">
        <v>13</v>
      </c>
      <c r="D2636" s="181" t="s">
        <v>1008</v>
      </c>
      <c r="E2636" s="375" t="s">
        <v>2603</v>
      </c>
      <c r="F2636" s="375"/>
      <c r="G2636" s="183" t="s">
        <v>21</v>
      </c>
      <c r="H2636" s="195">
        <v>1</v>
      </c>
      <c r="I2636" s="196">
        <v>260.98</v>
      </c>
      <c r="J2636" s="196">
        <v>260.98</v>
      </c>
    </row>
    <row r="2637" spans="1:10" ht="25.9" customHeight="1">
      <c r="A2637" s="168" t="s">
        <v>1492</v>
      </c>
      <c r="B2637" s="169" t="s">
        <v>2107</v>
      </c>
      <c r="C2637" s="168" t="s">
        <v>13</v>
      </c>
      <c r="D2637" s="168" t="s">
        <v>2108</v>
      </c>
      <c r="E2637" s="371" t="s">
        <v>1498</v>
      </c>
      <c r="F2637" s="371"/>
      <c r="G2637" s="170" t="s">
        <v>1499</v>
      </c>
      <c r="H2637" s="189">
        <v>0.45739999999999997</v>
      </c>
      <c r="I2637" s="190">
        <v>21.66</v>
      </c>
      <c r="J2637" s="190">
        <v>9.9</v>
      </c>
    </row>
    <row r="2638" spans="1:10" ht="25.9" customHeight="1">
      <c r="A2638" s="168" t="s">
        <v>1492</v>
      </c>
      <c r="B2638" s="169" t="s">
        <v>1939</v>
      </c>
      <c r="C2638" s="168" t="s">
        <v>13</v>
      </c>
      <c r="D2638" s="168" t="s">
        <v>1940</v>
      </c>
      <c r="E2638" s="371" t="s">
        <v>1498</v>
      </c>
      <c r="F2638" s="371"/>
      <c r="G2638" s="170" t="s">
        <v>1499</v>
      </c>
      <c r="H2638" s="189">
        <v>0.45739999999999997</v>
      </c>
      <c r="I2638" s="190">
        <v>26.5</v>
      </c>
      <c r="J2638" s="190">
        <v>12.12</v>
      </c>
    </row>
    <row r="2639" spans="1:10" ht="39" customHeight="1">
      <c r="A2639" s="171" t="s">
        <v>1502</v>
      </c>
      <c r="B2639" s="172" t="s">
        <v>2604</v>
      </c>
      <c r="C2639" s="171" t="s">
        <v>13</v>
      </c>
      <c r="D2639" s="171" t="s">
        <v>2605</v>
      </c>
      <c r="E2639" s="372" t="s">
        <v>1505</v>
      </c>
      <c r="F2639" s="372"/>
      <c r="G2639" s="173" t="s">
        <v>21</v>
      </c>
      <c r="H2639" s="191">
        <v>2</v>
      </c>
      <c r="I2639" s="192">
        <v>0.73</v>
      </c>
      <c r="J2639" s="192">
        <v>1.46</v>
      </c>
    </row>
    <row r="2640" spans="1:10" ht="25.9" customHeight="1">
      <c r="A2640" s="171" t="s">
        <v>1502</v>
      </c>
      <c r="B2640" s="172" t="s">
        <v>2606</v>
      </c>
      <c r="C2640" s="171" t="s">
        <v>13</v>
      </c>
      <c r="D2640" s="171" t="s">
        <v>2607</v>
      </c>
      <c r="E2640" s="372" t="s">
        <v>1505</v>
      </c>
      <c r="F2640" s="372"/>
      <c r="G2640" s="173" t="s">
        <v>21</v>
      </c>
      <c r="H2640" s="191">
        <v>1</v>
      </c>
      <c r="I2640" s="192">
        <v>237.5</v>
      </c>
      <c r="J2640" s="192">
        <v>237.5</v>
      </c>
    </row>
    <row r="2641" spans="1:10" ht="25.5">
      <c r="A2641" s="174"/>
      <c r="B2641" s="174"/>
      <c r="C2641" s="174"/>
      <c r="D2641" s="174"/>
      <c r="E2641" s="174" t="s">
        <v>1512</v>
      </c>
      <c r="F2641" s="175">
        <v>15.41</v>
      </c>
      <c r="G2641" s="174" t="s">
        <v>1513</v>
      </c>
      <c r="H2641" s="175">
        <v>0</v>
      </c>
      <c r="I2641" s="174" t="s">
        <v>1514</v>
      </c>
      <c r="J2641" s="175">
        <v>15.41</v>
      </c>
    </row>
    <row r="2642" spans="1:10">
      <c r="A2642" s="174"/>
      <c r="B2642" s="174"/>
      <c r="C2642" s="174"/>
      <c r="D2642" s="174"/>
      <c r="E2642" s="174" t="s">
        <v>1515</v>
      </c>
      <c r="F2642" s="175">
        <v>65.239999999999995</v>
      </c>
      <c r="G2642" s="174"/>
      <c r="H2642" s="373" t="s">
        <v>1516</v>
      </c>
      <c r="I2642" s="373"/>
      <c r="J2642" s="175">
        <v>326.22000000000003</v>
      </c>
    </row>
    <row r="2643" spans="1:10" ht="49.9" customHeight="1" thickBot="1">
      <c r="A2643" s="176"/>
      <c r="B2643" s="176"/>
      <c r="C2643" s="176"/>
      <c r="D2643" s="176"/>
      <c r="E2643" s="176"/>
      <c r="F2643" s="176"/>
      <c r="G2643" s="176" t="s">
        <v>1517</v>
      </c>
      <c r="H2643" s="193">
        <v>6</v>
      </c>
      <c r="I2643" s="176" t="s">
        <v>1518</v>
      </c>
      <c r="J2643" s="194">
        <v>1957.32</v>
      </c>
    </row>
    <row r="2644" spans="1:10" ht="1.1499999999999999" customHeight="1" thickTop="1">
      <c r="A2644" s="177"/>
      <c r="B2644" s="177"/>
      <c r="C2644" s="177"/>
      <c r="D2644" s="177"/>
      <c r="E2644" s="177"/>
      <c r="F2644" s="177"/>
      <c r="G2644" s="177"/>
      <c r="H2644" s="177"/>
      <c r="I2644" s="177"/>
      <c r="J2644" s="177"/>
    </row>
    <row r="2645" spans="1:10" ht="18" customHeight="1">
      <c r="A2645" s="178" t="s">
        <v>2608</v>
      </c>
      <c r="B2645" s="179" t="s">
        <v>1480</v>
      </c>
      <c r="C2645" s="178" t="s">
        <v>1481</v>
      </c>
      <c r="D2645" s="178" t="s">
        <v>1482</v>
      </c>
      <c r="E2645" s="374" t="s">
        <v>1483</v>
      </c>
      <c r="F2645" s="374"/>
      <c r="G2645" s="180" t="s">
        <v>1484</v>
      </c>
      <c r="H2645" s="179" t="s">
        <v>1485</v>
      </c>
      <c r="I2645" s="179" t="s">
        <v>1486</v>
      </c>
      <c r="J2645" s="179" t="s">
        <v>1487</v>
      </c>
    </row>
    <row r="2646" spans="1:10" ht="39" customHeight="1">
      <c r="A2646" s="181" t="s">
        <v>1488</v>
      </c>
      <c r="B2646" s="182" t="s">
        <v>2609</v>
      </c>
      <c r="C2646" s="181" t="s">
        <v>13</v>
      </c>
      <c r="D2646" s="181" t="s">
        <v>1011</v>
      </c>
      <c r="E2646" s="375" t="s">
        <v>2603</v>
      </c>
      <c r="F2646" s="375"/>
      <c r="G2646" s="183" t="s">
        <v>21</v>
      </c>
      <c r="H2646" s="195">
        <v>1</v>
      </c>
      <c r="I2646" s="196">
        <v>735.98</v>
      </c>
      <c r="J2646" s="196">
        <v>735.98</v>
      </c>
    </row>
    <row r="2647" spans="1:10" ht="25.9" customHeight="1">
      <c r="A2647" s="168" t="s">
        <v>1492</v>
      </c>
      <c r="B2647" s="169" t="s">
        <v>2107</v>
      </c>
      <c r="C2647" s="168" t="s">
        <v>13</v>
      </c>
      <c r="D2647" s="168" t="s">
        <v>2108</v>
      </c>
      <c r="E2647" s="371" t="s">
        <v>1498</v>
      </c>
      <c r="F2647" s="371"/>
      <c r="G2647" s="170" t="s">
        <v>1499</v>
      </c>
      <c r="H2647" s="189">
        <v>0.45739999999999997</v>
      </c>
      <c r="I2647" s="190">
        <v>21.66</v>
      </c>
      <c r="J2647" s="190">
        <v>9.9</v>
      </c>
    </row>
    <row r="2648" spans="1:10" ht="25.9" customHeight="1">
      <c r="A2648" s="168" t="s">
        <v>1492</v>
      </c>
      <c r="B2648" s="169" t="s">
        <v>1939</v>
      </c>
      <c r="C2648" s="168" t="s">
        <v>13</v>
      </c>
      <c r="D2648" s="168" t="s">
        <v>1940</v>
      </c>
      <c r="E2648" s="371" t="s">
        <v>1498</v>
      </c>
      <c r="F2648" s="371"/>
      <c r="G2648" s="170" t="s">
        <v>1499</v>
      </c>
      <c r="H2648" s="189">
        <v>0.45739999999999997</v>
      </c>
      <c r="I2648" s="190">
        <v>26.5</v>
      </c>
      <c r="J2648" s="190">
        <v>12.12</v>
      </c>
    </row>
    <row r="2649" spans="1:10" ht="39" customHeight="1">
      <c r="A2649" s="171" t="s">
        <v>1502</v>
      </c>
      <c r="B2649" s="172" t="s">
        <v>2604</v>
      </c>
      <c r="C2649" s="171" t="s">
        <v>13</v>
      </c>
      <c r="D2649" s="171" t="s">
        <v>2605</v>
      </c>
      <c r="E2649" s="372" t="s">
        <v>1505</v>
      </c>
      <c r="F2649" s="372"/>
      <c r="G2649" s="173" t="s">
        <v>21</v>
      </c>
      <c r="H2649" s="191">
        <v>2</v>
      </c>
      <c r="I2649" s="192">
        <v>0.73</v>
      </c>
      <c r="J2649" s="192">
        <v>1.46</v>
      </c>
    </row>
    <row r="2650" spans="1:10" ht="25.9" customHeight="1">
      <c r="A2650" s="171" t="s">
        <v>1502</v>
      </c>
      <c r="B2650" s="172" t="s">
        <v>2610</v>
      </c>
      <c r="C2650" s="171" t="s">
        <v>13</v>
      </c>
      <c r="D2650" s="171" t="s">
        <v>2611</v>
      </c>
      <c r="E2650" s="372" t="s">
        <v>1505</v>
      </c>
      <c r="F2650" s="372"/>
      <c r="G2650" s="173" t="s">
        <v>21</v>
      </c>
      <c r="H2650" s="191">
        <v>1</v>
      </c>
      <c r="I2650" s="192">
        <v>712.5</v>
      </c>
      <c r="J2650" s="192">
        <v>712.5</v>
      </c>
    </row>
    <row r="2651" spans="1:10" ht="25.5">
      <c r="A2651" s="174"/>
      <c r="B2651" s="174"/>
      <c r="C2651" s="174"/>
      <c r="D2651" s="174"/>
      <c r="E2651" s="174" t="s">
        <v>1512</v>
      </c>
      <c r="F2651" s="175">
        <v>15.41</v>
      </c>
      <c r="G2651" s="174" t="s">
        <v>1513</v>
      </c>
      <c r="H2651" s="175">
        <v>0</v>
      </c>
      <c r="I2651" s="174" t="s">
        <v>1514</v>
      </c>
      <c r="J2651" s="175">
        <v>15.41</v>
      </c>
    </row>
    <row r="2652" spans="1:10">
      <c r="A2652" s="174"/>
      <c r="B2652" s="174"/>
      <c r="C2652" s="174"/>
      <c r="D2652" s="174"/>
      <c r="E2652" s="174" t="s">
        <v>1515</v>
      </c>
      <c r="F2652" s="175">
        <v>183.99</v>
      </c>
      <c r="G2652" s="174"/>
      <c r="H2652" s="373" t="s">
        <v>1516</v>
      </c>
      <c r="I2652" s="373"/>
      <c r="J2652" s="175">
        <v>919.97</v>
      </c>
    </row>
    <row r="2653" spans="1:10" ht="49.9" customHeight="1" thickBot="1">
      <c r="A2653" s="176"/>
      <c r="B2653" s="176"/>
      <c r="C2653" s="176"/>
      <c r="D2653" s="176"/>
      <c r="E2653" s="176"/>
      <c r="F2653" s="176"/>
      <c r="G2653" s="176" t="s">
        <v>1517</v>
      </c>
      <c r="H2653" s="193">
        <v>2</v>
      </c>
      <c r="I2653" s="176" t="s">
        <v>1518</v>
      </c>
      <c r="J2653" s="194">
        <v>1839.94</v>
      </c>
    </row>
    <row r="2654" spans="1:10" ht="1.1499999999999999" customHeight="1" thickTop="1">
      <c r="A2654" s="177"/>
      <c r="B2654" s="177"/>
      <c r="C2654" s="177"/>
      <c r="D2654" s="177"/>
      <c r="E2654" s="177"/>
      <c r="F2654" s="177"/>
      <c r="G2654" s="177"/>
      <c r="H2654" s="177"/>
      <c r="I2654" s="177"/>
      <c r="J2654" s="177"/>
    </row>
    <row r="2655" spans="1:10" ht="18" customHeight="1">
      <c r="A2655" s="178" t="s">
        <v>2612</v>
      </c>
      <c r="B2655" s="179" t="s">
        <v>1480</v>
      </c>
      <c r="C2655" s="178" t="s">
        <v>1481</v>
      </c>
      <c r="D2655" s="178" t="s">
        <v>1482</v>
      </c>
      <c r="E2655" s="374" t="s">
        <v>1483</v>
      </c>
      <c r="F2655" s="374"/>
      <c r="G2655" s="180" t="s">
        <v>1484</v>
      </c>
      <c r="H2655" s="179" t="s">
        <v>1485</v>
      </c>
      <c r="I2655" s="179" t="s">
        <v>1486</v>
      </c>
      <c r="J2655" s="179" t="s">
        <v>1487</v>
      </c>
    </row>
    <row r="2656" spans="1:10" ht="64.900000000000006" customHeight="1">
      <c r="A2656" s="181" t="s">
        <v>1488</v>
      </c>
      <c r="B2656" s="182" t="s">
        <v>2613</v>
      </c>
      <c r="C2656" s="181" t="s">
        <v>13</v>
      </c>
      <c r="D2656" s="181" t="s">
        <v>1016</v>
      </c>
      <c r="E2656" s="375" t="s">
        <v>2603</v>
      </c>
      <c r="F2656" s="375"/>
      <c r="G2656" s="183" t="s">
        <v>21</v>
      </c>
      <c r="H2656" s="195">
        <v>1</v>
      </c>
      <c r="I2656" s="196">
        <v>1939.96</v>
      </c>
      <c r="J2656" s="196">
        <v>1939.96</v>
      </c>
    </row>
    <row r="2657" spans="1:10" ht="52.15" customHeight="1">
      <c r="A2657" s="168" t="s">
        <v>1492</v>
      </c>
      <c r="B2657" s="169" t="s">
        <v>1548</v>
      </c>
      <c r="C2657" s="168" t="s">
        <v>13</v>
      </c>
      <c r="D2657" s="168" t="s">
        <v>1549</v>
      </c>
      <c r="E2657" s="371" t="s">
        <v>1498</v>
      </c>
      <c r="F2657" s="371"/>
      <c r="G2657" s="170" t="s">
        <v>1534</v>
      </c>
      <c r="H2657" s="189">
        <v>0.29399999999999998</v>
      </c>
      <c r="I2657" s="190">
        <v>869.85</v>
      </c>
      <c r="J2657" s="190">
        <v>255.73</v>
      </c>
    </row>
    <row r="2658" spans="1:10" ht="25.9" customHeight="1">
      <c r="A2658" s="168" t="s">
        <v>1492</v>
      </c>
      <c r="B2658" s="169" t="s">
        <v>2107</v>
      </c>
      <c r="C2658" s="168" t="s">
        <v>13</v>
      </c>
      <c r="D2658" s="168" t="s">
        <v>2108</v>
      </c>
      <c r="E2658" s="371" t="s">
        <v>1498</v>
      </c>
      <c r="F2658" s="371"/>
      <c r="G2658" s="170" t="s">
        <v>1499</v>
      </c>
      <c r="H2658" s="189">
        <v>1.9053</v>
      </c>
      <c r="I2658" s="190">
        <v>21.66</v>
      </c>
      <c r="J2658" s="190">
        <v>41.26</v>
      </c>
    </row>
    <row r="2659" spans="1:10" ht="25.9" customHeight="1">
      <c r="A2659" s="168" t="s">
        <v>1492</v>
      </c>
      <c r="B2659" s="169" t="s">
        <v>1939</v>
      </c>
      <c r="C2659" s="168" t="s">
        <v>13</v>
      </c>
      <c r="D2659" s="168" t="s">
        <v>1940</v>
      </c>
      <c r="E2659" s="371" t="s">
        <v>1498</v>
      </c>
      <c r="F2659" s="371"/>
      <c r="G2659" s="170" t="s">
        <v>1499</v>
      </c>
      <c r="H2659" s="189">
        <v>1.9053</v>
      </c>
      <c r="I2659" s="190">
        <v>26.5</v>
      </c>
      <c r="J2659" s="190">
        <v>50.49</v>
      </c>
    </row>
    <row r="2660" spans="1:10" ht="64.900000000000006" customHeight="1">
      <c r="A2660" s="171" t="s">
        <v>1502</v>
      </c>
      <c r="B2660" s="172" t="s">
        <v>2614</v>
      </c>
      <c r="C2660" s="171" t="s">
        <v>13</v>
      </c>
      <c r="D2660" s="171" t="s">
        <v>2615</v>
      </c>
      <c r="E2660" s="372" t="s">
        <v>1505</v>
      </c>
      <c r="F2660" s="372"/>
      <c r="G2660" s="173" t="s">
        <v>21</v>
      </c>
      <c r="H2660" s="191">
        <v>1</v>
      </c>
      <c r="I2660" s="192">
        <v>324.54000000000002</v>
      </c>
      <c r="J2660" s="192">
        <v>324.54000000000002</v>
      </c>
    </row>
    <row r="2661" spans="1:10" ht="39" customHeight="1">
      <c r="A2661" s="171" t="s">
        <v>1502</v>
      </c>
      <c r="B2661" s="172" t="s">
        <v>2616</v>
      </c>
      <c r="C2661" s="171" t="s">
        <v>13</v>
      </c>
      <c r="D2661" s="171" t="s">
        <v>2617</v>
      </c>
      <c r="E2661" s="372" t="s">
        <v>1505</v>
      </c>
      <c r="F2661" s="372"/>
      <c r="G2661" s="173" t="s">
        <v>21</v>
      </c>
      <c r="H2661" s="191">
        <v>1</v>
      </c>
      <c r="I2661" s="192">
        <v>70.09</v>
      </c>
      <c r="J2661" s="192">
        <v>70.09</v>
      </c>
    </row>
    <row r="2662" spans="1:10" ht="52.15" customHeight="1">
      <c r="A2662" s="171" t="s">
        <v>1502</v>
      </c>
      <c r="B2662" s="172" t="s">
        <v>2618</v>
      </c>
      <c r="C2662" s="171" t="s">
        <v>13</v>
      </c>
      <c r="D2662" s="171" t="s">
        <v>2619</v>
      </c>
      <c r="E2662" s="372" t="s">
        <v>1505</v>
      </c>
      <c r="F2662" s="372"/>
      <c r="G2662" s="173" t="s">
        <v>21</v>
      </c>
      <c r="H2662" s="191">
        <v>1</v>
      </c>
      <c r="I2662" s="192">
        <v>160</v>
      </c>
      <c r="J2662" s="192">
        <v>160</v>
      </c>
    </row>
    <row r="2663" spans="1:10" ht="39" customHeight="1">
      <c r="A2663" s="171" t="s">
        <v>1502</v>
      </c>
      <c r="B2663" s="172" t="s">
        <v>2620</v>
      </c>
      <c r="C2663" s="171" t="s">
        <v>13</v>
      </c>
      <c r="D2663" s="171" t="s">
        <v>2621</v>
      </c>
      <c r="E2663" s="372" t="s">
        <v>1505</v>
      </c>
      <c r="F2663" s="372"/>
      <c r="G2663" s="173" t="s">
        <v>21</v>
      </c>
      <c r="H2663" s="191">
        <v>1</v>
      </c>
      <c r="I2663" s="192">
        <v>15.23</v>
      </c>
      <c r="J2663" s="192">
        <v>15.23</v>
      </c>
    </row>
    <row r="2664" spans="1:10" ht="52.15" customHeight="1">
      <c r="A2664" s="171" t="s">
        <v>1502</v>
      </c>
      <c r="B2664" s="172" t="s">
        <v>2622</v>
      </c>
      <c r="C2664" s="171" t="s">
        <v>13</v>
      </c>
      <c r="D2664" s="171" t="s">
        <v>2623</v>
      </c>
      <c r="E2664" s="372" t="s">
        <v>1505</v>
      </c>
      <c r="F2664" s="372"/>
      <c r="G2664" s="173" t="s">
        <v>21</v>
      </c>
      <c r="H2664" s="191">
        <v>1</v>
      </c>
      <c r="I2664" s="192">
        <v>794.05</v>
      </c>
      <c r="J2664" s="192">
        <v>794.05</v>
      </c>
    </row>
    <row r="2665" spans="1:10" ht="25.9" customHeight="1">
      <c r="A2665" s="171" t="s">
        <v>1502</v>
      </c>
      <c r="B2665" s="172" t="s">
        <v>2624</v>
      </c>
      <c r="C2665" s="171" t="s">
        <v>13</v>
      </c>
      <c r="D2665" s="171" t="s">
        <v>2625</v>
      </c>
      <c r="E2665" s="372" t="s">
        <v>1505</v>
      </c>
      <c r="F2665" s="372"/>
      <c r="G2665" s="173" t="s">
        <v>21</v>
      </c>
      <c r="H2665" s="191">
        <v>1</v>
      </c>
      <c r="I2665" s="192">
        <v>228.57</v>
      </c>
      <c r="J2665" s="192">
        <v>228.57</v>
      </c>
    </row>
    <row r="2666" spans="1:10" ht="25.5">
      <c r="A2666" s="174"/>
      <c r="B2666" s="174"/>
      <c r="C2666" s="174"/>
      <c r="D2666" s="174"/>
      <c r="E2666" s="174" t="s">
        <v>1512</v>
      </c>
      <c r="F2666" s="175">
        <v>110.42</v>
      </c>
      <c r="G2666" s="174" t="s">
        <v>1513</v>
      </c>
      <c r="H2666" s="175">
        <v>0</v>
      </c>
      <c r="I2666" s="174" t="s">
        <v>1514</v>
      </c>
      <c r="J2666" s="175">
        <v>110.42</v>
      </c>
    </row>
    <row r="2667" spans="1:10">
      <c r="A2667" s="174"/>
      <c r="B2667" s="174"/>
      <c r="C2667" s="174"/>
      <c r="D2667" s="174"/>
      <c r="E2667" s="174" t="s">
        <v>1515</v>
      </c>
      <c r="F2667" s="175">
        <v>484.99</v>
      </c>
      <c r="G2667" s="174"/>
      <c r="H2667" s="373" t="s">
        <v>1516</v>
      </c>
      <c r="I2667" s="373"/>
      <c r="J2667" s="175">
        <v>2424.9499999999998</v>
      </c>
    </row>
    <row r="2668" spans="1:10" ht="49.9" customHeight="1" thickBot="1">
      <c r="A2668" s="176"/>
      <c r="B2668" s="176"/>
      <c r="C2668" s="176"/>
      <c r="D2668" s="176"/>
      <c r="E2668" s="176"/>
      <c r="F2668" s="176"/>
      <c r="G2668" s="176" t="s">
        <v>1517</v>
      </c>
      <c r="H2668" s="193">
        <v>1</v>
      </c>
      <c r="I2668" s="176" t="s">
        <v>1518</v>
      </c>
      <c r="J2668" s="194">
        <v>2424.9499999999998</v>
      </c>
    </row>
    <row r="2669" spans="1:10" ht="1.1499999999999999" customHeight="1" thickTop="1">
      <c r="A2669" s="177"/>
      <c r="B2669" s="177"/>
      <c r="C2669" s="177"/>
      <c r="D2669" s="177"/>
      <c r="E2669" s="177"/>
      <c r="F2669" s="177"/>
      <c r="G2669" s="177"/>
      <c r="H2669" s="177"/>
      <c r="I2669" s="177"/>
      <c r="J2669" s="177"/>
    </row>
    <row r="2670" spans="1:10" ht="18" customHeight="1">
      <c r="A2670" s="178" t="s">
        <v>2626</v>
      </c>
      <c r="B2670" s="179" t="s">
        <v>1480</v>
      </c>
      <c r="C2670" s="178" t="s">
        <v>1481</v>
      </c>
      <c r="D2670" s="178" t="s">
        <v>1482</v>
      </c>
      <c r="E2670" s="374" t="s">
        <v>1483</v>
      </c>
      <c r="F2670" s="374"/>
      <c r="G2670" s="180" t="s">
        <v>1484</v>
      </c>
      <c r="H2670" s="179" t="s">
        <v>1485</v>
      </c>
      <c r="I2670" s="179" t="s">
        <v>1486</v>
      </c>
      <c r="J2670" s="179" t="s">
        <v>1487</v>
      </c>
    </row>
    <row r="2671" spans="1:10" ht="39" customHeight="1">
      <c r="A2671" s="181" t="s">
        <v>1488</v>
      </c>
      <c r="B2671" s="182" t="s">
        <v>2627</v>
      </c>
      <c r="C2671" s="181" t="s">
        <v>13</v>
      </c>
      <c r="D2671" s="181" t="s">
        <v>1019</v>
      </c>
      <c r="E2671" s="375" t="s">
        <v>2603</v>
      </c>
      <c r="F2671" s="375"/>
      <c r="G2671" s="183" t="s">
        <v>21</v>
      </c>
      <c r="H2671" s="195">
        <v>1</v>
      </c>
      <c r="I2671" s="196">
        <v>3538.38</v>
      </c>
      <c r="J2671" s="196">
        <v>3538.38</v>
      </c>
    </row>
    <row r="2672" spans="1:10" ht="25.9" customHeight="1">
      <c r="A2672" s="168" t="s">
        <v>1492</v>
      </c>
      <c r="B2672" s="169" t="s">
        <v>2107</v>
      </c>
      <c r="C2672" s="168" t="s">
        <v>13</v>
      </c>
      <c r="D2672" s="168" t="s">
        <v>2108</v>
      </c>
      <c r="E2672" s="371" t="s">
        <v>1498</v>
      </c>
      <c r="F2672" s="371"/>
      <c r="G2672" s="170" t="s">
        <v>1499</v>
      </c>
      <c r="H2672" s="189">
        <v>4.4385000000000003</v>
      </c>
      <c r="I2672" s="190">
        <v>21.66</v>
      </c>
      <c r="J2672" s="190">
        <v>96.13</v>
      </c>
    </row>
    <row r="2673" spans="1:10" ht="25.9" customHeight="1">
      <c r="A2673" s="168" t="s">
        <v>1492</v>
      </c>
      <c r="B2673" s="169" t="s">
        <v>1939</v>
      </c>
      <c r="C2673" s="168" t="s">
        <v>13</v>
      </c>
      <c r="D2673" s="168" t="s">
        <v>1940</v>
      </c>
      <c r="E2673" s="371" t="s">
        <v>1498</v>
      </c>
      <c r="F2673" s="371"/>
      <c r="G2673" s="170" t="s">
        <v>1499</v>
      </c>
      <c r="H2673" s="189">
        <v>4.4385000000000003</v>
      </c>
      <c r="I2673" s="190">
        <v>26.5</v>
      </c>
      <c r="J2673" s="190">
        <v>117.62</v>
      </c>
    </row>
    <row r="2674" spans="1:10" ht="24" customHeight="1">
      <c r="A2674" s="171" t="s">
        <v>1502</v>
      </c>
      <c r="B2674" s="172" t="s">
        <v>2266</v>
      </c>
      <c r="C2674" s="171" t="s">
        <v>13</v>
      </c>
      <c r="D2674" s="171" t="s">
        <v>2267</v>
      </c>
      <c r="E2674" s="372" t="s">
        <v>1505</v>
      </c>
      <c r="F2674" s="372"/>
      <c r="G2674" s="173" t="s">
        <v>21</v>
      </c>
      <c r="H2674" s="191">
        <v>0.1661</v>
      </c>
      <c r="I2674" s="192">
        <v>11.8</v>
      </c>
      <c r="J2674" s="192">
        <v>1.95</v>
      </c>
    </row>
    <row r="2675" spans="1:10" ht="24" customHeight="1">
      <c r="A2675" s="171" t="s">
        <v>1502</v>
      </c>
      <c r="B2675" s="172" t="s">
        <v>2581</v>
      </c>
      <c r="C2675" s="171" t="s">
        <v>13</v>
      </c>
      <c r="D2675" s="171" t="s">
        <v>2582</v>
      </c>
      <c r="E2675" s="372" t="s">
        <v>1505</v>
      </c>
      <c r="F2675" s="372"/>
      <c r="G2675" s="173" t="s">
        <v>1599</v>
      </c>
      <c r="H2675" s="191">
        <v>3.9399999999999998E-2</v>
      </c>
      <c r="I2675" s="192">
        <v>43.95</v>
      </c>
      <c r="J2675" s="192">
        <v>1.73</v>
      </c>
    </row>
    <row r="2676" spans="1:10" ht="25.9" customHeight="1">
      <c r="A2676" s="171" t="s">
        <v>1502</v>
      </c>
      <c r="B2676" s="172" t="s">
        <v>2628</v>
      </c>
      <c r="C2676" s="171" t="s">
        <v>13</v>
      </c>
      <c r="D2676" s="171" t="s">
        <v>2629</v>
      </c>
      <c r="E2676" s="372" t="s">
        <v>1505</v>
      </c>
      <c r="F2676" s="372"/>
      <c r="G2676" s="173" t="s">
        <v>21</v>
      </c>
      <c r="H2676" s="191">
        <v>1</v>
      </c>
      <c r="I2676" s="192">
        <v>3320.95</v>
      </c>
      <c r="J2676" s="192">
        <v>3320.95</v>
      </c>
    </row>
    <row r="2677" spans="1:10" ht="25.5">
      <c r="A2677" s="174"/>
      <c r="B2677" s="174"/>
      <c r="C2677" s="174"/>
      <c r="D2677" s="174"/>
      <c r="E2677" s="174" t="s">
        <v>1512</v>
      </c>
      <c r="F2677" s="175">
        <v>149.66</v>
      </c>
      <c r="G2677" s="174" t="s">
        <v>1513</v>
      </c>
      <c r="H2677" s="175">
        <v>0</v>
      </c>
      <c r="I2677" s="174" t="s">
        <v>1514</v>
      </c>
      <c r="J2677" s="175">
        <v>149.66</v>
      </c>
    </row>
    <row r="2678" spans="1:10">
      <c r="A2678" s="174"/>
      <c r="B2678" s="174"/>
      <c r="C2678" s="174"/>
      <c r="D2678" s="174"/>
      <c r="E2678" s="174" t="s">
        <v>1515</v>
      </c>
      <c r="F2678" s="175">
        <v>884.59</v>
      </c>
      <c r="G2678" s="174"/>
      <c r="H2678" s="373" t="s">
        <v>1516</v>
      </c>
      <c r="I2678" s="373"/>
      <c r="J2678" s="175">
        <v>4422.97</v>
      </c>
    </row>
    <row r="2679" spans="1:10" ht="49.9" customHeight="1" thickBot="1">
      <c r="A2679" s="176"/>
      <c r="B2679" s="176"/>
      <c r="C2679" s="176"/>
      <c r="D2679" s="176"/>
      <c r="E2679" s="176"/>
      <c r="F2679" s="176"/>
      <c r="G2679" s="176" t="s">
        <v>1517</v>
      </c>
      <c r="H2679" s="193">
        <v>1</v>
      </c>
      <c r="I2679" s="176" t="s">
        <v>1518</v>
      </c>
      <c r="J2679" s="194">
        <v>4422.97</v>
      </c>
    </row>
    <row r="2680" spans="1:10" ht="1.1499999999999999" customHeight="1" thickTop="1">
      <c r="A2680" s="177"/>
      <c r="B2680" s="177"/>
      <c r="C2680" s="177"/>
      <c r="D2680" s="177"/>
      <c r="E2680" s="177"/>
      <c r="F2680" s="177"/>
      <c r="G2680" s="177"/>
      <c r="H2680" s="177"/>
      <c r="I2680" s="177"/>
      <c r="J2680" s="177"/>
    </row>
    <row r="2681" spans="1:10" ht="18" customHeight="1">
      <c r="A2681" s="178" t="s">
        <v>2630</v>
      </c>
      <c r="B2681" s="179" t="s">
        <v>1480</v>
      </c>
      <c r="C2681" s="178" t="s">
        <v>1481</v>
      </c>
      <c r="D2681" s="178" t="s">
        <v>1482</v>
      </c>
      <c r="E2681" s="374" t="s">
        <v>1483</v>
      </c>
      <c r="F2681" s="374"/>
      <c r="G2681" s="180" t="s">
        <v>1484</v>
      </c>
      <c r="H2681" s="179" t="s">
        <v>1485</v>
      </c>
      <c r="I2681" s="179" t="s">
        <v>1486</v>
      </c>
      <c r="J2681" s="179" t="s">
        <v>1487</v>
      </c>
    </row>
    <row r="2682" spans="1:10" ht="25.9" customHeight="1">
      <c r="A2682" s="181" t="s">
        <v>1488</v>
      </c>
      <c r="B2682" s="182" t="s">
        <v>2265</v>
      </c>
      <c r="C2682" s="181" t="s">
        <v>13</v>
      </c>
      <c r="D2682" s="181" t="s">
        <v>706</v>
      </c>
      <c r="E2682" s="375" t="s">
        <v>1938</v>
      </c>
      <c r="F2682" s="375"/>
      <c r="G2682" s="183" t="s">
        <v>21</v>
      </c>
      <c r="H2682" s="195">
        <v>1</v>
      </c>
      <c r="I2682" s="196">
        <v>221.61</v>
      </c>
      <c r="J2682" s="196">
        <v>221.61</v>
      </c>
    </row>
    <row r="2683" spans="1:10" ht="25.9" customHeight="1">
      <c r="A2683" s="168" t="s">
        <v>1492</v>
      </c>
      <c r="B2683" s="169" t="s">
        <v>2107</v>
      </c>
      <c r="C2683" s="168" t="s">
        <v>13</v>
      </c>
      <c r="D2683" s="168" t="s">
        <v>2108</v>
      </c>
      <c r="E2683" s="371" t="s">
        <v>1498</v>
      </c>
      <c r="F2683" s="371"/>
      <c r="G2683" s="170" t="s">
        <v>1499</v>
      </c>
      <c r="H2683" s="189">
        <v>0.4546</v>
      </c>
      <c r="I2683" s="190">
        <v>21.66</v>
      </c>
      <c r="J2683" s="190">
        <v>9.84</v>
      </c>
    </row>
    <row r="2684" spans="1:10" ht="25.9" customHeight="1">
      <c r="A2684" s="168" t="s">
        <v>1492</v>
      </c>
      <c r="B2684" s="169" t="s">
        <v>1939</v>
      </c>
      <c r="C2684" s="168" t="s">
        <v>13</v>
      </c>
      <c r="D2684" s="168" t="s">
        <v>1940</v>
      </c>
      <c r="E2684" s="371" t="s">
        <v>1498</v>
      </c>
      <c r="F2684" s="371"/>
      <c r="G2684" s="170" t="s">
        <v>1499</v>
      </c>
      <c r="H2684" s="189">
        <v>0.4546</v>
      </c>
      <c r="I2684" s="190">
        <v>26.5</v>
      </c>
      <c r="J2684" s="190">
        <v>12.04</v>
      </c>
    </row>
    <row r="2685" spans="1:10" ht="24" customHeight="1">
      <c r="A2685" s="171" t="s">
        <v>1502</v>
      </c>
      <c r="B2685" s="172" t="s">
        <v>2266</v>
      </c>
      <c r="C2685" s="171" t="s">
        <v>13</v>
      </c>
      <c r="D2685" s="171" t="s">
        <v>2267</v>
      </c>
      <c r="E2685" s="372" t="s">
        <v>1505</v>
      </c>
      <c r="F2685" s="372"/>
      <c r="G2685" s="173" t="s">
        <v>21</v>
      </c>
      <c r="H2685" s="191">
        <v>3.0200000000000001E-2</v>
      </c>
      <c r="I2685" s="192">
        <v>11.8</v>
      </c>
      <c r="J2685" s="192">
        <v>0.35</v>
      </c>
    </row>
    <row r="2686" spans="1:10" ht="25.9" customHeight="1">
      <c r="A2686" s="171" t="s">
        <v>1502</v>
      </c>
      <c r="B2686" s="172" t="s">
        <v>2268</v>
      </c>
      <c r="C2686" s="171" t="s">
        <v>13</v>
      </c>
      <c r="D2686" s="171" t="s">
        <v>2269</v>
      </c>
      <c r="E2686" s="372" t="s">
        <v>1505</v>
      </c>
      <c r="F2686" s="372"/>
      <c r="G2686" s="173" t="s">
        <v>21</v>
      </c>
      <c r="H2686" s="191">
        <v>1</v>
      </c>
      <c r="I2686" s="192">
        <v>199.38</v>
      </c>
      <c r="J2686" s="192">
        <v>199.38</v>
      </c>
    </row>
    <row r="2687" spans="1:10" ht="25.5">
      <c r="A2687" s="174"/>
      <c r="B2687" s="174"/>
      <c r="C2687" s="174"/>
      <c r="D2687" s="174"/>
      <c r="E2687" s="174" t="s">
        <v>1512</v>
      </c>
      <c r="F2687" s="175">
        <v>15.32</v>
      </c>
      <c r="G2687" s="174" t="s">
        <v>1513</v>
      </c>
      <c r="H2687" s="175">
        <v>0</v>
      </c>
      <c r="I2687" s="174" t="s">
        <v>1514</v>
      </c>
      <c r="J2687" s="175">
        <v>15.32</v>
      </c>
    </row>
    <row r="2688" spans="1:10">
      <c r="A2688" s="174"/>
      <c r="B2688" s="174"/>
      <c r="C2688" s="174"/>
      <c r="D2688" s="174"/>
      <c r="E2688" s="174" t="s">
        <v>1515</v>
      </c>
      <c r="F2688" s="175">
        <v>55.4</v>
      </c>
      <c r="G2688" s="174"/>
      <c r="H2688" s="373" t="s">
        <v>1516</v>
      </c>
      <c r="I2688" s="373"/>
      <c r="J2688" s="175">
        <v>277.01</v>
      </c>
    </row>
    <row r="2689" spans="1:10" ht="49.9" customHeight="1" thickBot="1">
      <c r="A2689" s="176"/>
      <c r="B2689" s="176"/>
      <c r="C2689" s="176"/>
      <c r="D2689" s="176"/>
      <c r="E2689" s="176"/>
      <c r="F2689" s="176"/>
      <c r="G2689" s="176" t="s">
        <v>1517</v>
      </c>
      <c r="H2689" s="193">
        <v>5</v>
      </c>
      <c r="I2689" s="176" t="s">
        <v>1518</v>
      </c>
      <c r="J2689" s="194">
        <v>1385.05</v>
      </c>
    </row>
    <row r="2690" spans="1:10" ht="1.1499999999999999" customHeight="1" thickTop="1">
      <c r="A2690" s="177"/>
      <c r="B2690" s="177"/>
      <c r="C2690" s="177"/>
      <c r="D2690" s="177"/>
      <c r="E2690" s="177"/>
      <c r="F2690" s="177"/>
      <c r="G2690" s="177"/>
      <c r="H2690" s="177"/>
      <c r="I2690" s="177"/>
      <c r="J2690" s="177"/>
    </row>
    <row r="2691" spans="1:10" ht="18" customHeight="1">
      <c r="A2691" s="178" t="s">
        <v>2631</v>
      </c>
      <c r="B2691" s="179" t="s">
        <v>1480</v>
      </c>
      <c r="C2691" s="178" t="s">
        <v>1481</v>
      </c>
      <c r="D2691" s="178" t="s">
        <v>1482</v>
      </c>
      <c r="E2691" s="374" t="s">
        <v>1483</v>
      </c>
      <c r="F2691" s="374"/>
      <c r="G2691" s="180" t="s">
        <v>1484</v>
      </c>
      <c r="H2691" s="179" t="s">
        <v>1485</v>
      </c>
      <c r="I2691" s="179" t="s">
        <v>1486</v>
      </c>
      <c r="J2691" s="179" t="s">
        <v>1487</v>
      </c>
    </row>
    <row r="2692" spans="1:10" ht="25.9" customHeight="1">
      <c r="A2692" s="181" t="s">
        <v>1488</v>
      </c>
      <c r="B2692" s="182" t="s">
        <v>2632</v>
      </c>
      <c r="C2692" s="181" t="s">
        <v>13</v>
      </c>
      <c r="D2692" s="181" t="s">
        <v>1024</v>
      </c>
      <c r="E2692" s="375" t="s">
        <v>1938</v>
      </c>
      <c r="F2692" s="375"/>
      <c r="G2692" s="183" t="s">
        <v>21</v>
      </c>
      <c r="H2692" s="195">
        <v>1</v>
      </c>
      <c r="I2692" s="196">
        <v>536.16</v>
      </c>
      <c r="J2692" s="196">
        <v>536.16</v>
      </c>
    </row>
    <row r="2693" spans="1:10" ht="25.9" customHeight="1">
      <c r="A2693" s="168" t="s">
        <v>1492</v>
      </c>
      <c r="B2693" s="169" t="s">
        <v>2107</v>
      </c>
      <c r="C2693" s="168" t="s">
        <v>13</v>
      </c>
      <c r="D2693" s="168" t="s">
        <v>2108</v>
      </c>
      <c r="E2693" s="371" t="s">
        <v>1498</v>
      </c>
      <c r="F2693" s="371"/>
      <c r="G2693" s="170" t="s">
        <v>1499</v>
      </c>
      <c r="H2693" s="189">
        <v>0.4546</v>
      </c>
      <c r="I2693" s="190">
        <v>21.66</v>
      </c>
      <c r="J2693" s="190">
        <v>9.84</v>
      </c>
    </row>
    <row r="2694" spans="1:10" ht="25.9" customHeight="1">
      <c r="A2694" s="168" t="s">
        <v>1492</v>
      </c>
      <c r="B2694" s="169" t="s">
        <v>1939</v>
      </c>
      <c r="C2694" s="168" t="s">
        <v>13</v>
      </c>
      <c r="D2694" s="168" t="s">
        <v>1940</v>
      </c>
      <c r="E2694" s="371" t="s">
        <v>1498</v>
      </c>
      <c r="F2694" s="371"/>
      <c r="G2694" s="170" t="s">
        <v>1499</v>
      </c>
      <c r="H2694" s="189">
        <v>0.4546</v>
      </c>
      <c r="I2694" s="190">
        <v>26.5</v>
      </c>
      <c r="J2694" s="190">
        <v>12.04</v>
      </c>
    </row>
    <row r="2695" spans="1:10" ht="24" customHeight="1">
      <c r="A2695" s="171" t="s">
        <v>1502</v>
      </c>
      <c r="B2695" s="172" t="s">
        <v>2266</v>
      </c>
      <c r="C2695" s="171" t="s">
        <v>13</v>
      </c>
      <c r="D2695" s="171" t="s">
        <v>2267</v>
      </c>
      <c r="E2695" s="372" t="s">
        <v>1505</v>
      </c>
      <c r="F2695" s="372"/>
      <c r="G2695" s="173" t="s">
        <v>21</v>
      </c>
      <c r="H2695" s="191">
        <v>3.0200000000000001E-2</v>
      </c>
      <c r="I2695" s="192">
        <v>11.8</v>
      </c>
      <c r="J2695" s="192">
        <v>0.35</v>
      </c>
    </row>
    <row r="2696" spans="1:10" ht="39" customHeight="1">
      <c r="A2696" s="171" t="s">
        <v>1502</v>
      </c>
      <c r="B2696" s="172" t="s">
        <v>2633</v>
      </c>
      <c r="C2696" s="171" t="s">
        <v>13</v>
      </c>
      <c r="D2696" s="171" t="s">
        <v>2634</v>
      </c>
      <c r="E2696" s="372" t="s">
        <v>1505</v>
      </c>
      <c r="F2696" s="372"/>
      <c r="G2696" s="173" t="s">
        <v>21</v>
      </c>
      <c r="H2696" s="191">
        <v>1</v>
      </c>
      <c r="I2696" s="192">
        <v>513.92999999999995</v>
      </c>
      <c r="J2696" s="192">
        <v>513.92999999999995</v>
      </c>
    </row>
    <row r="2697" spans="1:10" ht="25.5">
      <c r="A2697" s="174"/>
      <c r="B2697" s="174"/>
      <c r="C2697" s="174"/>
      <c r="D2697" s="174"/>
      <c r="E2697" s="174" t="s">
        <v>1512</v>
      </c>
      <c r="F2697" s="175">
        <v>15.32</v>
      </c>
      <c r="G2697" s="174" t="s">
        <v>1513</v>
      </c>
      <c r="H2697" s="175">
        <v>0</v>
      </c>
      <c r="I2697" s="174" t="s">
        <v>1514</v>
      </c>
      <c r="J2697" s="175">
        <v>15.32</v>
      </c>
    </row>
    <row r="2698" spans="1:10">
      <c r="A2698" s="174"/>
      <c r="B2698" s="174"/>
      <c r="C2698" s="174"/>
      <c r="D2698" s="174"/>
      <c r="E2698" s="174" t="s">
        <v>1515</v>
      </c>
      <c r="F2698" s="175">
        <v>134.04</v>
      </c>
      <c r="G2698" s="174"/>
      <c r="H2698" s="373" t="s">
        <v>1516</v>
      </c>
      <c r="I2698" s="373"/>
      <c r="J2698" s="175">
        <v>670.2</v>
      </c>
    </row>
    <row r="2699" spans="1:10" ht="49.9" customHeight="1" thickBot="1">
      <c r="A2699" s="176"/>
      <c r="B2699" s="176"/>
      <c r="C2699" s="176"/>
      <c r="D2699" s="176"/>
      <c r="E2699" s="176"/>
      <c r="F2699" s="176"/>
      <c r="G2699" s="176" t="s">
        <v>1517</v>
      </c>
      <c r="H2699" s="193">
        <v>3</v>
      </c>
      <c r="I2699" s="176" t="s">
        <v>1518</v>
      </c>
      <c r="J2699" s="194">
        <v>2010.6</v>
      </c>
    </row>
    <row r="2700" spans="1:10" ht="1.1499999999999999" customHeight="1" thickTop="1">
      <c r="A2700" s="177"/>
      <c r="B2700" s="177"/>
      <c r="C2700" s="177"/>
      <c r="D2700" s="177"/>
      <c r="E2700" s="177"/>
      <c r="F2700" s="177"/>
      <c r="G2700" s="177"/>
      <c r="H2700" s="177"/>
      <c r="I2700" s="177"/>
      <c r="J2700" s="177"/>
    </row>
    <row r="2701" spans="1:10" ht="18" customHeight="1">
      <c r="A2701" s="178" t="s">
        <v>2635</v>
      </c>
      <c r="B2701" s="179" t="s">
        <v>1480</v>
      </c>
      <c r="C2701" s="178" t="s">
        <v>1481</v>
      </c>
      <c r="D2701" s="178" t="s">
        <v>1482</v>
      </c>
      <c r="E2701" s="374" t="s">
        <v>1483</v>
      </c>
      <c r="F2701" s="374"/>
      <c r="G2701" s="180" t="s">
        <v>1484</v>
      </c>
      <c r="H2701" s="179" t="s">
        <v>1485</v>
      </c>
      <c r="I2701" s="179" t="s">
        <v>1486</v>
      </c>
      <c r="J2701" s="179" t="s">
        <v>1487</v>
      </c>
    </row>
    <row r="2702" spans="1:10" ht="25.9" customHeight="1">
      <c r="A2702" s="181" t="s">
        <v>1488</v>
      </c>
      <c r="B2702" s="182" t="s">
        <v>2636</v>
      </c>
      <c r="C2702" s="181" t="s">
        <v>13</v>
      </c>
      <c r="D2702" s="181" t="s">
        <v>1027</v>
      </c>
      <c r="E2702" s="375" t="s">
        <v>2603</v>
      </c>
      <c r="F2702" s="375"/>
      <c r="G2702" s="183" t="s">
        <v>21</v>
      </c>
      <c r="H2702" s="195">
        <v>1</v>
      </c>
      <c r="I2702" s="196">
        <v>145.5</v>
      </c>
      <c r="J2702" s="196">
        <v>145.5</v>
      </c>
    </row>
    <row r="2703" spans="1:10" ht="25.9" customHeight="1">
      <c r="A2703" s="168" t="s">
        <v>1492</v>
      </c>
      <c r="B2703" s="169" t="s">
        <v>2107</v>
      </c>
      <c r="C2703" s="168" t="s">
        <v>13</v>
      </c>
      <c r="D2703" s="168" t="s">
        <v>2108</v>
      </c>
      <c r="E2703" s="371" t="s">
        <v>1498</v>
      </c>
      <c r="F2703" s="371"/>
      <c r="G2703" s="170" t="s">
        <v>1499</v>
      </c>
      <c r="H2703" s="189">
        <v>0.84299999999999997</v>
      </c>
      <c r="I2703" s="190">
        <v>21.66</v>
      </c>
      <c r="J2703" s="190">
        <v>18.25</v>
      </c>
    </row>
    <row r="2704" spans="1:10" ht="25.9" customHeight="1">
      <c r="A2704" s="168" t="s">
        <v>1492</v>
      </c>
      <c r="B2704" s="169" t="s">
        <v>1939</v>
      </c>
      <c r="C2704" s="168" t="s">
        <v>13</v>
      </c>
      <c r="D2704" s="168" t="s">
        <v>1940</v>
      </c>
      <c r="E2704" s="371" t="s">
        <v>1498</v>
      </c>
      <c r="F2704" s="371"/>
      <c r="G2704" s="170" t="s">
        <v>1499</v>
      </c>
      <c r="H2704" s="189">
        <v>0.84299999999999997</v>
      </c>
      <c r="I2704" s="190">
        <v>26.5</v>
      </c>
      <c r="J2704" s="190">
        <v>22.33</v>
      </c>
    </row>
    <row r="2705" spans="1:10" ht="24" customHeight="1">
      <c r="A2705" s="171" t="s">
        <v>1502</v>
      </c>
      <c r="B2705" s="172" t="s">
        <v>2521</v>
      </c>
      <c r="C2705" s="171" t="s">
        <v>13</v>
      </c>
      <c r="D2705" s="171" t="s">
        <v>2522</v>
      </c>
      <c r="E2705" s="372" t="s">
        <v>1505</v>
      </c>
      <c r="F2705" s="372"/>
      <c r="G2705" s="173" t="s">
        <v>21</v>
      </c>
      <c r="H2705" s="191">
        <v>1.2E-2</v>
      </c>
      <c r="I2705" s="192">
        <v>3.2</v>
      </c>
      <c r="J2705" s="192">
        <v>0.03</v>
      </c>
    </row>
    <row r="2706" spans="1:10" ht="39" customHeight="1">
      <c r="A2706" s="171" t="s">
        <v>1502</v>
      </c>
      <c r="B2706" s="172" t="s">
        <v>2637</v>
      </c>
      <c r="C2706" s="171" t="s">
        <v>13</v>
      </c>
      <c r="D2706" s="171" t="s">
        <v>2638</v>
      </c>
      <c r="E2706" s="372" t="s">
        <v>1505</v>
      </c>
      <c r="F2706" s="372"/>
      <c r="G2706" s="173" t="s">
        <v>21</v>
      </c>
      <c r="H2706" s="191">
        <v>1</v>
      </c>
      <c r="I2706" s="192">
        <v>104.89</v>
      </c>
      <c r="J2706" s="192">
        <v>104.89</v>
      </c>
    </row>
    <row r="2707" spans="1:10" ht="25.5">
      <c r="A2707" s="174"/>
      <c r="B2707" s="174"/>
      <c r="C2707" s="174"/>
      <c r="D2707" s="174"/>
      <c r="E2707" s="174" t="s">
        <v>1512</v>
      </c>
      <c r="F2707" s="175">
        <v>28.42</v>
      </c>
      <c r="G2707" s="174" t="s">
        <v>1513</v>
      </c>
      <c r="H2707" s="175">
        <v>0</v>
      </c>
      <c r="I2707" s="174" t="s">
        <v>1514</v>
      </c>
      <c r="J2707" s="175">
        <v>28.42</v>
      </c>
    </row>
    <row r="2708" spans="1:10">
      <c r="A2708" s="174"/>
      <c r="B2708" s="174"/>
      <c r="C2708" s="174"/>
      <c r="D2708" s="174"/>
      <c r="E2708" s="174" t="s">
        <v>1515</v>
      </c>
      <c r="F2708" s="175">
        <v>36.369999999999997</v>
      </c>
      <c r="G2708" s="174"/>
      <c r="H2708" s="373" t="s">
        <v>1516</v>
      </c>
      <c r="I2708" s="373"/>
      <c r="J2708" s="175">
        <v>181.87</v>
      </c>
    </row>
    <row r="2709" spans="1:10" ht="49.9" customHeight="1" thickBot="1">
      <c r="A2709" s="176"/>
      <c r="B2709" s="176"/>
      <c r="C2709" s="176"/>
      <c r="D2709" s="176"/>
      <c r="E2709" s="176"/>
      <c r="F2709" s="176"/>
      <c r="G2709" s="176" t="s">
        <v>1517</v>
      </c>
      <c r="H2709" s="193">
        <v>1</v>
      </c>
      <c r="I2709" s="176" t="s">
        <v>1518</v>
      </c>
      <c r="J2709" s="194">
        <v>181.87</v>
      </c>
    </row>
    <row r="2710" spans="1:10" ht="1.1499999999999999" customHeight="1" thickTop="1">
      <c r="A2710" s="177"/>
      <c r="B2710" s="177"/>
      <c r="C2710" s="177"/>
      <c r="D2710" s="177"/>
      <c r="E2710" s="177"/>
      <c r="F2710" s="177"/>
      <c r="G2710" s="177"/>
      <c r="H2710" s="177"/>
      <c r="I2710" s="177"/>
      <c r="J2710" s="177"/>
    </row>
    <row r="2711" spans="1:10" ht="18" customHeight="1">
      <c r="A2711" s="178" t="s">
        <v>2639</v>
      </c>
      <c r="B2711" s="179" t="s">
        <v>1480</v>
      </c>
      <c r="C2711" s="178" t="s">
        <v>1481</v>
      </c>
      <c r="D2711" s="178" t="s">
        <v>1482</v>
      </c>
      <c r="E2711" s="374" t="s">
        <v>1483</v>
      </c>
      <c r="F2711" s="374"/>
      <c r="G2711" s="180" t="s">
        <v>1484</v>
      </c>
      <c r="H2711" s="179" t="s">
        <v>1485</v>
      </c>
      <c r="I2711" s="179" t="s">
        <v>1486</v>
      </c>
      <c r="J2711" s="179" t="s">
        <v>1487</v>
      </c>
    </row>
    <row r="2712" spans="1:10" ht="39" customHeight="1">
      <c r="A2712" s="181" t="s">
        <v>1488</v>
      </c>
      <c r="B2712" s="182" t="s">
        <v>2640</v>
      </c>
      <c r="C2712" s="181" t="s">
        <v>13</v>
      </c>
      <c r="D2712" s="181" t="s">
        <v>1040</v>
      </c>
      <c r="E2712" s="375" t="s">
        <v>1938</v>
      </c>
      <c r="F2712" s="375"/>
      <c r="G2712" s="183" t="s">
        <v>21</v>
      </c>
      <c r="H2712" s="195">
        <v>1</v>
      </c>
      <c r="I2712" s="196">
        <v>1122.57</v>
      </c>
      <c r="J2712" s="196">
        <v>1122.57</v>
      </c>
    </row>
    <row r="2713" spans="1:10" ht="25.9" customHeight="1">
      <c r="A2713" s="168" t="s">
        <v>1492</v>
      </c>
      <c r="B2713" s="169" t="s">
        <v>1550</v>
      </c>
      <c r="C2713" s="168" t="s">
        <v>13</v>
      </c>
      <c r="D2713" s="168" t="s">
        <v>1551</v>
      </c>
      <c r="E2713" s="371" t="s">
        <v>1498</v>
      </c>
      <c r="F2713" s="371"/>
      <c r="G2713" s="170" t="s">
        <v>1499</v>
      </c>
      <c r="H2713" s="189">
        <v>0.63300000000000001</v>
      </c>
      <c r="I2713" s="190">
        <v>22.65</v>
      </c>
      <c r="J2713" s="190">
        <v>14.33</v>
      </c>
    </row>
    <row r="2714" spans="1:10" ht="25.9" customHeight="1">
      <c r="A2714" s="168" t="s">
        <v>1492</v>
      </c>
      <c r="B2714" s="169" t="s">
        <v>2107</v>
      </c>
      <c r="C2714" s="168" t="s">
        <v>13</v>
      </c>
      <c r="D2714" s="168" t="s">
        <v>2108</v>
      </c>
      <c r="E2714" s="371" t="s">
        <v>1498</v>
      </c>
      <c r="F2714" s="371"/>
      <c r="G2714" s="170" t="s">
        <v>1499</v>
      </c>
      <c r="H2714" s="189">
        <v>2.0425</v>
      </c>
      <c r="I2714" s="190">
        <v>21.66</v>
      </c>
      <c r="J2714" s="190">
        <v>44.24</v>
      </c>
    </row>
    <row r="2715" spans="1:10" ht="24" customHeight="1">
      <c r="A2715" s="168" t="s">
        <v>1492</v>
      </c>
      <c r="B2715" s="169" t="s">
        <v>1552</v>
      </c>
      <c r="C2715" s="168" t="s">
        <v>13</v>
      </c>
      <c r="D2715" s="168" t="s">
        <v>1553</v>
      </c>
      <c r="E2715" s="371" t="s">
        <v>1498</v>
      </c>
      <c r="F2715" s="371"/>
      <c r="G2715" s="170" t="s">
        <v>1499</v>
      </c>
      <c r="H2715" s="189">
        <v>0.63300000000000001</v>
      </c>
      <c r="I2715" s="190">
        <v>27.6</v>
      </c>
      <c r="J2715" s="190">
        <v>17.47</v>
      </c>
    </row>
    <row r="2716" spans="1:10" ht="25.9" customHeight="1">
      <c r="A2716" s="168" t="s">
        <v>1492</v>
      </c>
      <c r="B2716" s="169" t="s">
        <v>1939</v>
      </c>
      <c r="C2716" s="168" t="s">
        <v>13</v>
      </c>
      <c r="D2716" s="168" t="s">
        <v>1940</v>
      </c>
      <c r="E2716" s="371" t="s">
        <v>1498</v>
      </c>
      <c r="F2716" s="371"/>
      <c r="G2716" s="170" t="s">
        <v>1499</v>
      </c>
      <c r="H2716" s="189">
        <v>2.0425</v>
      </c>
      <c r="I2716" s="190">
        <v>26.5</v>
      </c>
      <c r="J2716" s="190">
        <v>54.12</v>
      </c>
    </row>
    <row r="2717" spans="1:10" ht="39" customHeight="1">
      <c r="A2717" s="171" t="s">
        <v>1502</v>
      </c>
      <c r="B2717" s="172" t="s">
        <v>2641</v>
      </c>
      <c r="C2717" s="171" t="s">
        <v>13</v>
      </c>
      <c r="D2717" s="171" t="s">
        <v>2642</v>
      </c>
      <c r="E2717" s="372" t="s">
        <v>2643</v>
      </c>
      <c r="F2717" s="372"/>
      <c r="G2717" s="173" t="s">
        <v>21</v>
      </c>
      <c r="H2717" s="191">
        <v>1</v>
      </c>
      <c r="I2717" s="192">
        <v>983.95</v>
      </c>
      <c r="J2717" s="192">
        <v>983.95</v>
      </c>
    </row>
    <row r="2718" spans="1:10" ht="39" customHeight="1">
      <c r="A2718" s="171" t="s">
        <v>1502</v>
      </c>
      <c r="B2718" s="172" t="s">
        <v>1576</v>
      </c>
      <c r="C2718" s="171" t="s">
        <v>13</v>
      </c>
      <c r="D2718" s="171" t="s">
        <v>1577</v>
      </c>
      <c r="E2718" s="372" t="s">
        <v>1505</v>
      </c>
      <c r="F2718" s="372"/>
      <c r="G2718" s="173" t="s">
        <v>21</v>
      </c>
      <c r="H2718" s="191">
        <v>4</v>
      </c>
      <c r="I2718" s="192">
        <v>1.56</v>
      </c>
      <c r="J2718" s="192">
        <v>6.24</v>
      </c>
    </row>
    <row r="2719" spans="1:10" ht="24" customHeight="1">
      <c r="A2719" s="171" t="s">
        <v>1502</v>
      </c>
      <c r="B2719" s="172" t="s">
        <v>1584</v>
      </c>
      <c r="C2719" s="171" t="s">
        <v>13</v>
      </c>
      <c r="D2719" s="171" t="s">
        <v>1585</v>
      </c>
      <c r="E2719" s="372" t="s">
        <v>1505</v>
      </c>
      <c r="F2719" s="372"/>
      <c r="G2719" s="173" t="s">
        <v>29</v>
      </c>
      <c r="H2719" s="191">
        <v>0.2</v>
      </c>
      <c r="I2719" s="192">
        <v>4.12</v>
      </c>
      <c r="J2719" s="192">
        <v>0.82</v>
      </c>
    </row>
    <row r="2720" spans="1:10" ht="24" customHeight="1">
      <c r="A2720" s="171" t="s">
        <v>1502</v>
      </c>
      <c r="B2720" s="172" t="s">
        <v>1586</v>
      </c>
      <c r="C2720" s="171" t="s">
        <v>13</v>
      </c>
      <c r="D2720" s="171" t="s">
        <v>1587</v>
      </c>
      <c r="E2720" s="372" t="s">
        <v>1505</v>
      </c>
      <c r="F2720" s="372"/>
      <c r="G2720" s="173" t="s">
        <v>21</v>
      </c>
      <c r="H2720" s="191">
        <v>4</v>
      </c>
      <c r="I2720" s="192">
        <v>0.35</v>
      </c>
      <c r="J2720" s="192">
        <v>1.4</v>
      </c>
    </row>
    <row r="2721" spans="1:10" ht="25.5">
      <c r="A2721" s="174"/>
      <c r="B2721" s="174"/>
      <c r="C2721" s="174"/>
      <c r="D2721" s="174"/>
      <c r="E2721" s="174" t="s">
        <v>1512</v>
      </c>
      <c r="F2721" s="175">
        <v>90.66</v>
      </c>
      <c r="G2721" s="174" t="s">
        <v>1513</v>
      </c>
      <c r="H2721" s="175">
        <v>0</v>
      </c>
      <c r="I2721" s="174" t="s">
        <v>1514</v>
      </c>
      <c r="J2721" s="175">
        <v>90.66</v>
      </c>
    </row>
    <row r="2722" spans="1:10">
      <c r="A2722" s="174"/>
      <c r="B2722" s="174"/>
      <c r="C2722" s="174"/>
      <c r="D2722" s="174"/>
      <c r="E2722" s="174" t="s">
        <v>1515</v>
      </c>
      <c r="F2722" s="175">
        <v>280.64</v>
      </c>
      <c r="G2722" s="174"/>
      <c r="H2722" s="373" t="s">
        <v>1516</v>
      </c>
      <c r="I2722" s="373"/>
      <c r="J2722" s="175">
        <v>1403.21</v>
      </c>
    </row>
    <row r="2723" spans="1:10" ht="49.9" customHeight="1" thickBot="1">
      <c r="A2723" s="176"/>
      <c r="B2723" s="176"/>
      <c r="C2723" s="176"/>
      <c r="D2723" s="176"/>
      <c r="E2723" s="176"/>
      <c r="F2723" s="176"/>
      <c r="G2723" s="176" t="s">
        <v>1517</v>
      </c>
      <c r="H2723" s="193">
        <v>2</v>
      </c>
      <c r="I2723" s="176" t="s">
        <v>1518</v>
      </c>
      <c r="J2723" s="194">
        <v>2806.42</v>
      </c>
    </row>
    <row r="2724" spans="1:10" ht="1.1499999999999999" customHeight="1" thickTop="1">
      <c r="A2724" s="177"/>
      <c r="B2724" s="177"/>
      <c r="C2724" s="177"/>
      <c r="D2724" s="177"/>
      <c r="E2724" s="177"/>
      <c r="F2724" s="177"/>
      <c r="G2724" s="177"/>
      <c r="H2724" s="177"/>
      <c r="I2724" s="177"/>
      <c r="J2724" s="177"/>
    </row>
    <row r="2725" spans="1:10" ht="18" customHeight="1">
      <c r="A2725" s="178" t="s">
        <v>2644</v>
      </c>
      <c r="B2725" s="179" t="s">
        <v>1480</v>
      </c>
      <c r="C2725" s="178" t="s">
        <v>1481</v>
      </c>
      <c r="D2725" s="178" t="s">
        <v>1482</v>
      </c>
      <c r="E2725" s="374" t="s">
        <v>1483</v>
      </c>
      <c r="F2725" s="374"/>
      <c r="G2725" s="180" t="s">
        <v>1484</v>
      </c>
      <c r="H2725" s="179" t="s">
        <v>1485</v>
      </c>
      <c r="I2725" s="179" t="s">
        <v>1486</v>
      </c>
      <c r="J2725" s="179" t="s">
        <v>1487</v>
      </c>
    </row>
    <row r="2726" spans="1:10" ht="64.900000000000006" customHeight="1">
      <c r="A2726" s="181" t="s">
        <v>1488</v>
      </c>
      <c r="B2726" s="182" t="s">
        <v>2645</v>
      </c>
      <c r="C2726" s="181" t="s">
        <v>13</v>
      </c>
      <c r="D2726" s="181" t="s">
        <v>1047</v>
      </c>
      <c r="E2726" s="375" t="s">
        <v>1938</v>
      </c>
      <c r="F2726" s="375"/>
      <c r="G2726" s="183" t="s">
        <v>21</v>
      </c>
      <c r="H2726" s="195">
        <v>1</v>
      </c>
      <c r="I2726" s="196">
        <v>118.5</v>
      </c>
      <c r="J2726" s="196">
        <v>118.5</v>
      </c>
    </row>
    <row r="2727" spans="1:10" ht="25.9" customHeight="1">
      <c r="A2727" s="168" t="s">
        <v>1492</v>
      </c>
      <c r="B2727" s="169" t="s">
        <v>2107</v>
      </c>
      <c r="C2727" s="168" t="s">
        <v>13</v>
      </c>
      <c r="D2727" s="168" t="s">
        <v>2108</v>
      </c>
      <c r="E2727" s="371" t="s">
        <v>1498</v>
      </c>
      <c r="F2727" s="371"/>
      <c r="G2727" s="170" t="s">
        <v>1499</v>
      </c>
      <c r="H2727" s="189">
        <v>0.52200000000000002</v>
      </c>
      <c r="I2727" s="190">
        <v>21.66</v>
      </c>
      <c r="J2727" s="190">
        <v>11.3</v>
      </c>
    </row>
    <row r="2728" spans="1:10" ht="25.9" customHeight="1">
      <c r="A2728" s="168" t="s">
        <v>1492</v>
      </c>
      <c r="B2728" s="169" t="s">
        <v>1939</v>
      </c>
      <c r="C2728" s="168" t="s">
        <v>13</v>
      </c>
      <c r="D2728" s="168" t="s">
        <v>1940</v>
      </c>
      <c r="E2728" s="371" t="s">
        <v>1498</v>
      </c>
      <c r="F2728" s="371"/>
      <c r="G2728" s="170" t="s">
        <v>1499</v>
      </c>
      <c r="H2728" s="189">
        <v>0.52200000000000002</v>
      </c>
      <c r="I2728" s="190">
        <v>26.5</v>
      </c>
      <c r="J2728" s="190">
        <v>13.83</v>
      </c>
    </row>
    <row r="2729" spans="1:10" ht="24" customHeight="1">
      <c r="A2729" s="171" t="s">
        <v>1502</v>
      </c>
      <c r="B2729" s="172" t="s">
        <v>2266</v>
      </c>
      <c r="C2729" s="171" t="s">
        <v>13</v>
      </c>
      <c r="D2729" s="171" t="s">
        <v>2267</v>
      </c>
      <c r="E2729" s="372" t="s">
        <v>1505</v>
      </c>
      <c r="F2729" s="372"/>
      <c r="G2729" s="173" t="s">
        <v>21</v>
      </c>
      <c r="H2729" s="191">
        <v>2.7E-2</v>
      </c>
      <c r="I2729" s="192">
        <v>11.8</v>
      </c>
      <c r="J2729" s="192">
        <v>0.31</v>
      </c>
    </row>
    <row r="2730" spans="1:10" ht="25.9" customHeight="1">
      <c r="A2730" s="171" t="s">
        <v>1502</v>
      </c>
      <c r="B2730" s="172" t="s">
        <v>2646</v>
      </c>
      <c r="C2730" s="171" t="s">
        <v>13</v>
      </c>
      <c r="D2730" s="171" t="s">
        <v>2647</v>
      </c>
      <c r="E2730" s="372" t="s">
        <v>1505</v>
      </c>
      <c r="F2730" s="372"/>
      <c r="G2730" s="173" t="s">
        <v>21</v>
      </c>
      <c r="H2730" s="191">
        <v>1</v>
      </c>
      <c r="I2730" s="192">
        <v>92.93</v>
      </c>
      <c r="J2730" s="192">
        <v>92.93</v>
      </c>
    </row>
    <row r="2731" spans="1:10" ht="24" customHeight="1">
      <c r="A2731" s="171" t="s">
        <v>1502</v>
      </c>
      <c r="B2731" s="172" t="s">
        <v>2581</v>
      </c>
      <c r="C2731" s="171" t="s">
        <v>13</v>
      </c>
      <c r="D2731" s="171" t="s">
        <v>2582</v>
      </c>
      <c r="E2731" s="372" t="s">
        <v>1505</v>
      </c>
      <c r="F2731" s="372"/>
      <c r="G2731" s="173" t="s">
        <v>1599</v>
      </c>
      <c r="H2731" s="191">
        <v>3.0000000000000001E-3</v>
      </c>
      <c r="I2731" s="192">
        <v>43.95</v>
      </c>
      <c r="J2731" s="192">
        <v>0.13</v>
      </c>
    </row>
    <row r="2732" spans="1:10" ht="25.5">
      <c r="A2732" s="174"/>
      <c r="B2732" s="174"/>
      <c r="C2732" s="174"/>
      <c r="D2732" s="174"/>
      <c r="E2732" s="174" t="s">
        <v>1512</v>
      </c>
      <c r="F2732" s="175">
        <v>17.59</v>
      </c>
      <c r="G2732" s="174" t="s">
        <v>1513</v>
      </c>
      <c r="H2732" s="175">
        <v>0</v>
      </c>
      <c r="I2732" s="174" t="s">
        <v>1514</v>
      </c>
      <c r="J2732" s="175">
        <v>17.59</v>
      </c>
    </row>
    <row r="2733" spans="1:10">
      <c r="A2733" s="174"/>
      <c r="B2733" s="174"/>
      <c r="C2733" s="174"/>
      <c r="D2733" s="174"/>
      <c r="E2733" s="174" t="s">
        <v>1515</v>
      </c>
      <c r="F2733" s="175">
        <v>29.62</v>
      </c>
      <c r="G2733" s="174"/>
      <c r="H2733" s="373" t="s">
        <v>1516</v>
      </c>
      <c r="I2733" s="373"/>
      <c r="J2733" s="175">
        <v>148.12</v>
      </c>
    </row>
    <row r="2734" spans="1:10" ht="49.9" customHeight="1" thickBot="1">
      <c r="A2734" s="176"/>
      <c r="B2734" s="176"/>
      <c r="C2734" s="176"/>
      <c r="D2734" s="176"/>
      <c r="E2734" s="176"/>
      <c r="F2734" s="176"/>
      <c r="G2734" s="176" t="s">
        <v>1517</v>
      </c>
      <c r="H2734" s="193">
        <v>7</v>
      </c>
      <c r="I2734" s="176" t="s">
        <v>1518</v>
      </c>
      <c r="J2734" s="194">
        <v>1036.8399999999999</v>
      </c>
    </row>
    <row r="2735" spans="1:10" ht="1.1499999999999999" customHeight="1" thickTop="1">
      <c r="A2735" s="177"/>
      <c r="B2735" s="177"/>
      <c r="C2735" s="177"/>
      <c r="D2735" s="177"/>
      <c r="E2735" s="177"/>
      <c r="F2735" s="177"/>
      <c r="G2735" s="177"/>
      <c r="H2735" s="177"/>
      <c r="I2735" s="177"/>
      <c r="J2735" s="177"/>
    </row>
    <row r="2736" spans="1:10" ht="18" customHeight="1">
      <c r="A2736" s="178" t="s">
        <v>2648</v>
      </c>
      <c r="B2736" s="179" t="s">
        <v>1480</v>
      </c>
      <c r="C2736" s="178" t="s">
        <v>1481</v>
      </c>
      <c r="D2736" s="178" t="s">
        <v>1482</v>
      </c>
      <c r="E2736" s="374" t="s">
        <v>1483</v>
      </c>
      <c r="F2736" s="374"/>
      <c r="G2736" s="180" t="s">
        <v>1484</v>
      </c>
      <c r="H2736" s="179" t="s">
        <v>1485</v>
      </c>
      <c r="I2736" s="179" t="s">
        <v>1486</v>
      </c>
      <c r="J2736" s="179" t="s">
        <v>1487</v>
      </c>
    </row>
    <row r="2737" spans="1:10" ht="52.15" customHeight="1">
      <c r="A2737" s="181" t="s">
        <v>1488</v>
      </c>
      <c r="B2737" s="182" t="s">
        <v>2649</v>
      </c>
      <c r="C2737" s="181" t="s">
        <v>13</v>
      </c>
      <c r="D2737" s="181" t="s">
        <v>1050</v>
      </c>
      <c r="E2737" s="375" t="s">
        <v>1938</v>
      </c>
      <c r="F2737" s="375"/>
      <c r="G2737" s="183" t="s">
        <v>29</v>
      </c>
      <c r="H2737" s="195">
        <v>1</v>
      </c>
      <c r="I2737" s="196">
        <v>96.73</v>
      </c>
      <c r="J2737" s="196">
        <v>96.73</v>
      </c>
    </row>
    <row r="2738" spans="1:10" ht="25.9" customHeight="1">
      <c r="A2738" s="168" t="s">
        <v>1492</v>
      </c>
      <c r="B2738" s="169" t="s">
        <v>2107</v>
      </c>
      <c r="C2738" s="168" t="s">
        <v>13</v>
      </c>
      <c r="D2738" s="168" t="s">
        <v>2108</v>
      </c>
      <c r="E2738" s="371" t="s">
        <v>1498</v>
      </c>
      <c r="F2738" s="371"/>
      <c r="G2738" s="170" t="s">
        <v>1499</v>
      </c>
      <c r="H2738" s="189">
        <v>0.245</v>
      </c>
      <c r="I2738" s="190">
        <v>21.66</v>
      </c>
      <c r="J2738" s="190">
        <v>5.3</v>
      </c>
    </row>
    <row r="2739" spans="1:10" ht="25.9" customHeight="1">
      <c r="A2739" s="168" t="s">
        <v>1492</v>
      </c>
      <c r="B2739" s="169" t="s">
        <v>1939</v>
      </c>
      <c r="C2739" s="168" t="s">
        <v>13</v>
      </c>
      <c r="D2739" s="168" t="s">
        <v>1940</v>
      </c>
      <c r="E2739" s="371" t="s">
        <v>1498</v>
      </c>
      <c r="F2739" s="371"/>
      <c r="G2739" s="170" t="s">
        <v>1499</v>
      </c>
      <c r="H2739" s="189">
        <v>0.245</v>
      </c>
      <c r="I2739" s="190">
        <v>26.5</v>
      </c>
      <c r="J2739" s="190">
        <v>6.49</v>
      </c>
    </row>
    <row r="2740" spans="1:10" ht="39" customHeight="1">
      <c r="A2740" s="171" t="s">
        <v>1502</v>
      </c>
      <c r="B2740" s="172" t="s">
        <v>2650</v>
      </c>
      <c r="C2740" s="171" t="s">
        <v>13</v>
      </c>
      <c r="D2740" s="171" t="s">
        <v>2651</v>
      </c>
      <c r="E2740" s="372" t="s">
        <v>1505</v>
      </c>
      <c r="F2740" s="372"/>
      <c r="G2740" s="173" t="s">
        <v>29</v>
      </c>
      <c r="H2740" s="191">
        <v>1.0389999999999999</v>
      </c>
      <c r="I2740" s="192">
        <v>81.760000000000005</v>
      </c>
      <c r="J2740" s="192">
        <v>84.94</v>
      </c>
    </row>
    <row r="2741" spans="1:10" ht="25.5">
      <c r="A2741" s="174"/>
      <c r="B2741" s="174"/>
      <c r="C2741" s="174"/>
      <c r="D2741" s="174"/>
      <c r="E2741" s="174" t="s">
        <v>1512</v>
      </c>
      <c r="F2741" s="175">
        <v>8.25</v>
      </c>
      <c r="G2741" s="174" t="s">
        <v>1513</v>
      </c>
      <c r="H2741" s="175">
        <v>0</v>
      </c>
      <c r="I2741" s="174" t="s">
        <v>1514</v>
      </c>
      <c r="J2741" s="175">
        <v>8.25</v>
      </c>
    </row>
    <row r="2742" spans="1:10">
      <c r="A2742" s="174"/>
      <c r="B2742" s="174"/>
      <c r="C2742" s="174"/>
      <c r="D2742" s="174"/>
      <c r="E2742" s="174" t="s">
        <v>1515</v>
      </c>
      <c r="F2742" s="175">
        <v>24.18</v>
      </c>
      <c r="G2742" s="174"/>
      <c r="H2742" s="373" t="s">
        <v>1516</v>
      </c>
      <c r="I2742" s="373"/>
      <c r="J2742" s="175">
        <v>120.91</v>
      </c>
    </row>
    <row r="2743" spans="1:10" ht="49.9" customHeight="1" thickBot="1">
      <c r="A2743" s="176"/>
      <c r="B2743" s="176"/>
      <c r="C2743" s="176"/>
      <c r="D2743" s="176"/>
      <c r="E2743" s="176"/>
      <c r="F2743" s="176"/>
      <c r="G2743" s="176" t="s">
        <v>1517</v>
      </c>
      <c r="H2743" s="193">
        <v>63</v>
      </c>
      <c r="I2743" s="176" t="s">
        <v>1518</v>
      </c>
      <c r="J2743" s="194">
        <v>7617.33</v>
      </c>
    </row>
    <row r="2744" spans="1:10" ht="1.1499999999999999" customHeight="1" thickTop="1">
      <c r="A2744" s="177"/>
      <c r="B2744" s="177"/>
      <c r="C2744" s="177"/>
      <c r="D2744" s="177"/>
      <c r="E2744" s="177"/>
      <c r="F2744" s="177"/>
      <c r="G2744" s="177"/>
      <c r="H2744" s="177"/>
      <c r="I2744" s="177"/>
      <c r="J2744" s="177"/>
    </row>
    <row r="2745" spans="1:10" ht="18" customHeight="1">
      <c r="A2745" s="178" t="s">
        <v>2652</v>
      </c>
      <c r="B2745" s="179" t="s">
        <v>1480</v>
      </c>
      <c r="C2745" s="178" t="s">
        <v>1481</v>
      </c>
      <c r="D2745" s="178" t="s">
        <v>1482</v>
      </c>
      <c r="E2745" s="374" t="s">
        <v>1483</v>
      </c>
      <c r="F2745" s="374"/>
      <c r="G2745" s="180" t="s">
        <v>1484</v>
      </c>
      <c r="H2745" s="179" t="s">
        <v>1485</v>
      </c>
      <c r="I2745" s="179" t="s">
        <v>1486</v>
      </c>
      <c r="J2745" s="179" t="s">
        <v>1487</v>
      </c>
    </row>
    <row r="2746" spans="1:10" ht="64.900000000000006" customHeight="1">
      <c r="A2746" s="181" t="s">
        <v>1488</v>
      </c>
      <c r="B2746" s="182" t="s">
        <v>2653</v>
      </c>
      <c r="C2746" s="181" t="s">
        <v>13</v>
      </c>
      <c r="D2746" s="181" t="s">
        <v>1053</v>
      </c>
      <c r="E2746" s="375" t="s">
        <v>1938</v>
      </c>
      <c r="F2746" s="375"/>
      <c r="G2746" s="183" t="s">
        <v>21</v>
      </c>
      <c r="H2746" s="195">
        <v>1</v>
      </c>
      <c r="I2746" s="196">
        <v>128.79</v>
      </c>
      <c r="J2746" s="196">
        <v>128.79</v>
      </c>
    </row>
    <row r="2747" spans="1:10" ht="25.9" customHeight="1">
      <c r="A2747" s="168" t="s">
        <v>1492</v>
      </c>
      <c r="B2747" s="169" t="s">
        <v>2107</v>
      </c>
      <c r="C2747" s="168" t="s">
        <v>13</v>
      </c>
      <c r="D2747" s="168" t="s">
        <v>2108</v>
      </c>
      <c r="E2747" s="371" t="s">
        <v>1498</v>
      </c>
      <c r="F2747" s="371"/>
      <c r="G2747" s="170" t="s">
        <v>1499</v>
      </c>
      <c r="H2747" s="189">
        <v>0.52200000000000002</v>
      </c>
      <c r="I2747" s="190">
        <v>21.66</v>
      </c>
      <c r="J2747" s="190">
        <v>11.3</v>
      </c>
    </row>
    <row r="2748" spans="1:10" ht="25.9" customHeight="1">
      <c r="A2748" s="168" t="s">
        <v>1492</v>
      </c>
      <c r="B2748" s="169" t="s">
        <v>1939</v>
      </c>
      <c r="C2748" s="168" t="s">
        <v>13</v>
      </c>
      <c r="D2748" s="168" t="s">
        <v>1940</v>
      </c>
      <c r="E2748" s="371" t="s">
        <v>1498</v>
      </c>
      <c r="F2748" s="371"/>
      <c r="G2748" s="170" t="s">
        <v>1499</v>
      </c>
      <c r="H2748" s="189">
        <v>0.52200000000000002</v>
      </c>
      <c r="I2748" s="190">
        <v>26.5</v>
      </c>
      <c r="J2748" s="190">
        <v>13.83</v>
      </c>
    </row>
    <row r="2749" spans="1:10" ht="24" customHeight="1">
      <c r="A2749" s="171" t="s">
        <v>1502</v>
      </c>
      <c r="B2749" s="172" t="s">
        <v>2266</v>
      </c>
      <c r="C2749" s="171" t="s">
        <v>13</v>
      </c>
      <c r="D2749" s="171" t="s">
        <v>2267</v>
      </c>
      <c r="E2749" s="372" t="s">
        <v>1505</v>
      </c>
      <c r="F2749" s="372"/>
      <c r="G2749" s="173" t="s">
        <v>21</v>
      </c>
      <c r="H2749" s="191">
        <v>2.7E-2</v>
      </c>
      <c r="I2749" s="192">
        <v>11.8</v>
      </c>
      <c r="J2749" s="192">
        <v>0.31</v>
      </c>
    </row>
    <row r="2750" spans="1:10" ht="24" customHeight="1">
      <c r="A2750" s="171" t="s">
        <v>1502</v>
      </c>
      <c r="B2750" s="172" t="s">
        <v>2581</v>
      </c>
      <c r="C2750" s="171" t="s">
        <v>13</v>
      </c>
      <c r="D2750" s="171" t="s">
        <v>2582</v>
      </c>
      <c r="E2750" s="372" t="s">
        <v>1505</v>
      </c>
      <c r="F2750" s="372"/>
      <c r="G2750" s="173" t="s">
        <v>1599</v>
      </c>
      <c r="H2750" s="191">
        <v>3.0000000000000001E-3</v>
      </c>
      <c r="I2750" s="192">
        <v>43.95</v>
      </c>
      <c r="J2750" s="192">
        <v>0.13</v>
      </c>
    </row>
    <row r="2751" spans="1:10" ht="25.9" customHeight="1">
      <c r="A2751" s="171" t="s">
        <v>1502</v>
      </c>
      <c r="B2751" s="172" t="s">
        <v>2654</v>
      </c>
      <c r="C2751" s="171" t="s">
        <v>13</v>
      </c>
      <c r="D2751" s="171" t="s">
        <v>2655</v>
      </c>
      <c r="E2751" s="372" t="s">
        <v>1505</v>
      </c>
      <c r="F2751" s="372"/>
      <c r="G2751" s="173" t="s">
        <v>21</v>
      </c>
      <c r="H2751" s="191">
        <v>1</v>
      </c>
      <c r="I2751" s="192">
        <v>103.22</v>
      </c>
      <c r="J2751" s="192">
        <v>103.22</v>
      </c>
    </row>
    <row r="2752" spans="1:10" ht="25.5">
      <c r="A2752" s="174"/>
      <c r="B2752" s="174"/>
      <c r="C2752" s="174"/>
      <c r="D2752" s="174"/>
      <c r="E2752" s="174" t="s">
        <v>1512</v>
      </c>
      <c r="F2752" s="175">
        <v>17.59</v>
      </c>
      <c r="G2752" s="174" t="s">
        <v>1513</v>
      </c>
      <c r="H2752" s="175">
        <v>0</v>
      </c>
      <c r="I2752" s="174" t="s">
        <v>1514</v>
      </c>
      <c r="J2752" s="175">
        <v>17.59</v>
      </c>
    </row>
    <row r="2753" spans="1:10">
      <c r="A2753" s="174"/>
      <c r="B2753" s="174"/>
      <c r="C2753" s="174"/>
      <c r="D2753" s="174"/>
      <c r="E2753" s="174" t="s">
        <v>1515</v>
      </c>
      <c r="F2753" s="175">
        <v>32.19</v>
      </c>
      <c r="G2753" s="174"/>
      <c r="H2753" s="373" t="s">
        <v>1516</v>
      </c>
      <c r="I2753" s="373"/>
      <c r="J2753" s="175">
        <v>160.97999999999999</v>
      </c>
    </row>
    <row r="2754" spans="1:10" ht="49.9" customHeight="1" thickBot="1">
      <c r="A2754" s="176"/>
      <c r="B2754" s="176"/>
      <c r="C2754" s="176"/>
      <c r="D2754" s="176"/>
      <c r="E2754" s="176"/>
      <c r="F2754" s="176"/>
      <c r="G2754" s="176" t="s">
        <v>1517</v>
      </c>
      <c r="H2754" s="193">
        <v>1</v>
      </c>
      <c r="I2754" s="176" t="s">
        <v>1518</v>
      </c>
      <c r="J2754" s="194">
        <v>160.97999999999999</v>
      </c>
    </row>
    <row r="2755" spans="1:10" ht="1.1499999999999999" customHeight="1" thickTop="1">
      <c r="A2755" s="177"/>
      <c r="B2755" s="177"/>
      <c r="C2755" s="177"/>
      <c r="D2755" s="177"/>
      <c r="E2755" s="177"/>
      <c r="F2755" s="177"/>
      <c r="G2755" s="177"/>
      <c r="H2755" s="177"/>
      <c r="I2755" s="177"/>
      <c r="J2755" s="177"/>
    </row>
    <row r="2756" spans="1:10" ht="18" customHeight="1">
      <c r="A2756" s="178" t="s">
        <v>2656</v>
      </c>
      <c r="B2756" s="179" t="s">
        <v>1480</v>
      </c>
      <c r="C2756" s="178" t="s">
        <v>1481</v>
      </c>
      <c r="D2756" s="178" t="s">
        <v>1482</v>
      </c>
      <c r="E2756" s="374" t="s">
        <v>1483</v>
      </c>
      <c r="F2756" s="374"/>
      <c r="G2756" s="180" t="s">
        <v>1484</v>
      </c>
      <c r="H2756" s="179" t="s">
        <v>1485</v>
      </c>
      <c r="I2756" s="179" t="s">
        <v>1486</v>
      </c>
      <c r="J2756" s="179" t="s">
        <v>1487</v>
      </c>
    </row>
    <row r="2757" spans="1:10" ht="52.15" customHeight="1">
      <c r="A2757" s="181" t="s">
        <v>1488</v>
      </c>
      <c r="B2757" s="182" t="s">
        <v>2657</v>
      </c>
      <c r="C2757" s="181" t="s">
        <v>13</v>
      </c>
      <c r="D2757" s="181" t="s">
        <v>1056</v>
      </c>
      <c r="E2757" s="375" t="s">
        <v>1938</v>
      </c>
      <c r="F2757" s="375"/>
      <c r="G2757" s="183" t="s">
        <v>21</v>
      </c>
      <c r="H2757" s="195">
        <v>1</v>
      </c>
      <c r="I2757" s="196">
        <v>74.87</v>
      </c>
      <c r="J2757" s="196">
        <v>74.87</v>
      </c>
    </row>
    <row r="2758" spans="1:10" ht="25.9" customHeight="1">
      <c r="A2758" s="168" t="s">
        <v>1492</v>
      </c>
      <c r="B2758" s="169" t="s">
        <v>2107</v>
      </c>
      <c r="C2758" s="168" t="s">
        <v>13</v>
      </c>
      <c r="D2758" s="168" t="s">
        <v>2108</v>
      </c>
      <c r="E2758" s="371" t="s">
        <v>1498</v>
      </c>
      <c r="F2758" s="371"/>
      <c r="G2758" s="170" t="s">
        <v>1499</v>
      </c>
      <c r="H2758" s="189">
        <v>0.39800000000000002</v>
      </c>
      <c r="I2758" s="190">
        <v>21.66</v>
      </c>
      <c r="J2758" s="190">
        <v>8.6199999999999992</v>
      </c>
    </row>
    <row r="2759" spans="1:10" ht="25.9" customHeight="1">
      <c r="A2759" s="168" t="s">
        <v>1492</v>
      </c>
      <c r="B2759" s="169" t="s">
        <v>1939</v>
      </c>
      <c r="C2759" s="168" t="s">
        <v>13</v>
      </c>
      <c r="D2759" s="168" t="s">
        <v>1940</v>
      </c>
      <c r="E2759" s="371" t="s">
        <v>1498</v>
      </c>
      <c r="F2759" s="371"/>
      <c r="G2759" s="170" t="s">
        <v>1499</v>
      </c>
      <c r="H2759" s="189">
        <v>0.39800000000000002</v>
      </c>
      <c r="I2759" s="190">
        <v>26.5</v>
      </c>
      <c r="J2759" s="190">
        <v>10.54</v>
      </c>
    </row>
    <row r="2760" spans="1:10" ht="24" customHeight="1">
      <c r="A2760" s="171" t="s">
        <v>1502</v>
      </c>
      <c r="B2760" s="172" t="s">
        <v>2266</v>
      </c>
      <c r="C2760" s="171" t="s">
        <v>13</v>
      </c>
      <c r="D2760" s="171" t="s">
        <v>2267</v>
      </c>
      <c r="E2760" s="372" t="s">
        <v>1505</v>
      </c>
      <c r="F2760" s="372"/>
      <c r="G2760" s="173" t="s">
        <v>21</v>
      </c>
      <c r="H2760" s="191">
        <v>0.03</v>
      </c>
      <c r="I2760" s="192">
        <v>11.8</v>
      </c>
      <c r="J2760" s="192">
        <v>0.35</v>
      </c>
    </row>
    <row r="2761" spans="1:10" ht="25.9" customHeight="1">
      <c r="A2761" s="171" t="s">
        <v>1502</v>
      </c>
      <c r="B2761" s="172" t="s">
        <v>2658</v>
      </c>
      <c r="C2761" s="171" t="s">
        <v>13</v>
      </c>
      <c r="D2761" s="171" t="s">
        <v>2659</v>
      </c>
      <c r="E2761" s="372" t="s">
        <v>1505</v>
      </c>
      <c r="F2761" s="372"/>
      <c r="G2761" s="173" t="s">
        <v>21</v>
      </c>
      <c r="H2761" s="191">
        <v>1</v>
      </c>
      <c r="I2761" s="192">
        <v>55.06</v>
      </c>
      <c r="J2761" s="192">
        <v>55.06</v>
      </c>
    </row>
    <row r="2762" spans="1:10" ht="24" customHeight="1">
      <c r="A2762" s="171" t="s">
        <v>1502</v>
      </c>
      <c r="B2762" s="172" t="s">
        <v>2581</v>
      </c>
      <c r="C2762" s="171" t="s">
        <v>13</v>
      </c>
      <c r="D2762" s="171" t="s">
        <v>2582</v>
      </c>
      <c r="E2762" s="372" t="s">
        <v>1505</v>
      </c>
      <c r="F2762" s="372"/>
      <c r="G2762" s="173" t="s">
        <v>1599</v>
      </c>
      <c r="H2762" s="191">
        <v>7.0000000000000001E-3</v>
      </c>
      <c r="I2762" s="192">
        <v>43.95</v>
      </c>
      <c r="J2762" s="192">
        <v>0.3</v>
      </c>
    </row>
    <row r="2763" spans="1:10" ht="25.5">
      <c r="A2763" s="174"/>
      <c r="B2763" s="174"/>
      <c r="C2763" s="174"/>
      <c r="D2763" s="174"/>
      <c r="E2763" s="174" t="s">
        <v>1512</v>
      </c>
      <c r="F2763" s="175">
        <v>13.41</v>
      </c>
      <c r="G2763" s="174" t="s">
        <v>1513</v>
      </c>
      <c r="H2763" s="175">
        <v>0</v>
      </c>
      <c r="I2763" s="174" t="s">
        <v>1514</v>
      </c>
      <c r="J2763" s="175">
        <v>13.41</v>
      </c>
    </row>
    <row r="2764" spans="1:10">
      <c r="A2764" s="174"/>
      <c r="B2764" s="174"/>
      <c r="C2764" s="174"/>
      <c r="D2764" s="174"/>
      <c r="E2764" s="174" t="s">
        <v>1515</v>
      </c>
      <c r="F2764" s="175">
        <v>18.71</v>
      </c>
      <c r="G2764" s="174"/>
      <c r="H2764" s="373" t="s">
        <v>1516</v>
      </c>
      <c r="I2764" s="373"/>
      <c r="J2764" s="175">
        <v>93.58</v>
      </c>
    </row>
    <row r="2765" spans="1:10" ht="49.9" customHeight="1" thickBot="1">
      <c r="A2765" s="176"/>
      <c r="B2765" s="176"/>
      <c r="C2765" s="176"/>
      <c r="D2765" s="176"/>
      <c r="E2765" s="176"/>
      <c r="F2765" s="176"/>
      <c r="G2765" s="176" t="s">
        <v>1517</v>
      </c>
      <c r="H2765" s="193">
        <v>2</v>
      </c>
      <c r="I2765" s="176" t="s">
        <v>1518</v>
      </c>
      <c r="J2765" s="194">
        <v>187.16</v>
      </c>
    </row>
    <row r="2766" spans="1:10" ht="1.1499999999999999" customHeight="1" thickTop="1">
      <c r="A2766" s="177"/>
      <c r="B2766" s="177"/>
      <c r="C2766" s="177"/>
      <c r="D2766" s="177"/>
      <c r="E2766" s="177"/>
      <c r="F2766" s="177"/>
      <c r="G2766" s="177"/>
      <c r="H2766" s="177"/>
      <c r="I2766" s="177"/>
      <c r="J2766" s="177"/>
    </row>
    <row r="2767" spans="1:10" ht="18" customHeight="1">
      <c r="A2767" s="178" t="s">
        <v>2660</v>
      </c>
      <c r="B2767" s="179" t="s">
        <v>1480</v>
      </c>
      <c r="C2767" s="178" t="s">
        <v>1481</v>
      </c>
      <c r="D2767" s="178" t="s">
        <v>1482</v>
      </c>
      <c r="E2767" s="374" t="s">
        <v>1483</v>
      </c>
      <c r="F2767" s="374"/>
      <c r="G2767" s="180" t="s">
        <v>1484</v>
      </c>
      <c r="H2767" s="179" t="s">
        <v>1485</v>
      </c>
      <c r="I2767" s="179" t="s">
        <v>1486</v>
      </c>
      <c r="J2767" s="179" t="s">
        <v>1487</v>
      </c>
    </row>
    <row r="2768" spans="1:10" ht="39" customHeight="1">
      <c r="A2768" s="181" t="s">
        <v>1488</v>
      </c>
      <c r="B2768" s="182" t="s">
        <v>2661</v>
      </c>
      <c r="C2768" s="181" t="s">
        <v>13</v>
      </c>
      <c r="D2768" s="181" t="s">
        <v>1059</v>
      </c>
      <c r="E2768" s="375" t="s">
        <v>1938</v>
      </c>
      <c r="F2768" s="375"/>
      <c r="G2768" s="183" t="s">
        <v>21</v>
      </c>
      <c r="H2768" s="195">
        <v>1</v>
      </c>
      <c r="I2768" s="196">
        <v>200.76</v>
      </c>
      <c r="J2768" s="196">
        <v>200.76</v>
      </c>
    </row>
    <row r="2769" spans="1:10" ht="25.9" customHeight="1">
      <c r="A2769" s="168" t="s">
        <v>1492</v>
      </c>
      <c r="B2769" s="169" t="s">
        <v>2107</v>
      </c>
      <c r="C2769" s="168" t="s">
        <v>13</v>
      </c>
      <c r="D2769" s="168" t="s">
        <v>2108</v>
      </c>
      <c r="E2769" s="371" t="s">
        <v>1498</v>
      </c>
      <c r="F2769" s="371"/>
      <c r="G2769" s="170" t="s">
        <v>1499</v>
      </c>
      <c r="H2769" s="189">
        <v>1.4710000000000001</v>
      </c>
      <c r="I2769" s="190">
        <v>21.66</v>
      </c>
      <c r="J2769" s="190">
        <v>31.86</v>
      </c>
    </row>
    <row r="2770" spans="1:10" ht="25.9" customHeight="1">
      <c r="A2770" s="168" t="s">
        <v>1492</v>
      </c>
      <c r="B2770" s="169" t="s">
        <v>1939</v>
      </c>
      <c r="C2770" s="168" t="s">
        <v>13</v>
      </c>
      <c r="D2770" s="168" t="s">
        <v>1940</v>
      </c>
      <c r="E2770" s="371" t="s">
        <v>1498</v>
      </c>
      <c r="F2770" s="371"/>
      <c r="G2770" s="170" t="s">
        <v>1499</v>
      </c>
      <c r="H2770" s="189">
        <v>1.4710000000000001</v>
      </c>
      <c r="I2770" s="190">
        <v>26.5</v>
      </c>
      <c r="J2770" s="190">
        <v>38.979999999999997</v>
      </c>
    </row>
    <row r="2771" spans="1:10" ht="24" customHeight="1">
      <c r="A2771" s="171" t="s">
        <v>1502</v>
      </c>
      <c r="B2771" s="172" t="s">
        <v>2266</v>
      </c>
      <c r="C2771" s="171" t="s">
        <v>13</v>
      </c>
      <c r="D2771" s="171" t="s">
        <v>2267</v>
      </c>
      <c r="E2771" s="372" t="s">
        <v>1505</v>
      </c>
      <c r="F2771" s="372"/>
      <c r="G2771" s="173" t="s">
        <v>21</v>
      </c>
      <c r="H2771" s="191">
        <v>4.4999999999999998E-2</v>
      </c>
      <c r="I2771" s="192">
        <v>11.8</v>
      </c>
      <c r="J2771" s="192">
        <v>0.53</v>
      </c>
    </row>
    <row r="2772" spans="1:10" ht="24" customHeight="1">
      <c r="A2772" s="171" t="s">
        <v>1502</v>
      </c>
      <c r="B2772" s="172" t="s">
        <v>2662</v>
      </c>
      <c r="C2772" s="171" t="s">
        <v>13</v>
      </c>
      <c r="D2772" s="171" t="s">
        <v>2663</v>
      </c>
      <c r="E2772" s="372" t="s">
        <v>1505</v>
      </c>
      <c r="F2772" s="372"/>
      <c r="G2772" s="173" t="s">
        <v>21</v>
      </c>
      <c r="H2772" s="191">
        <v>1</v>
      </c>
      <c r="I2772" s="192">
        <v>128.91</v>
      </c>
      <c r="J2772" s="192">
        <v>128.91</v>
      </c>
    </row>
    <row r="2773" spans="1:10" ht="24" customHeight="1">
      <c r="A2773" s="171" t="s">
        <v>1502</v>
      </c>
      <c r="B2773" s="172" t="s">
        <v>2581</v>
      </c>
      <c r="C2773" s="171" t="s">
        <v>13</v>
      </c>
      <c r="D2773" s="171" t="s">
        <v>2582</v>
      </c>
      <c r="E2773" s="372" t="s">
        <v>1505</v>
      </c>
      <c r="F2773" s="372"/>
      <c r="G2773" s="173" t="s">
        <v>1599</v>
      </c>
      <c r="H2773" s="191">
        <v>1.0999999999999999E-2</v>
      </c>
      <c r="I2773" s="192">
        <v>43.95</v>
      </c>
      <c r="J2773" s="192">
        <v>0.48</v>
      </c>
    </row>
    <row r="2774" spans="1:10" ht="25.5">
      <c r="A2774" s="174"/>
      <c r="B2774" s="174"/>
      <c r="C2774" s="174"/>
      <c r="D2774" s="174"/>
      <c r="E2774" s="174" t="s">
        <v>1512</v>
      </c>
      <c r="F2774" s="175">
        <v>49.6</v>
      </c>
      <c r="G2774" s="174" t="s">
        <v>1513</v>
      </c>
      <c r="H2774" s="175">
        <v>0</v>
      </c>
      <c r="I2774" s="174" t="s">
        <v>1514</v>
      </c>
      <c r="J2774" s="175">
        <v>49.6</v>
      </c>
    </row>
    <row r="2775" spans="1:10">
      <c r="A2775" s="174"/>
      <c r="B2775" s="174"/>
      <c r="C2775" s="174"/>
      <c r="D2775" s="174"/>
      <c r="E2775" s="174" t="s">
        <v>1515</v>
      </c>
      <c r="F2775" s="175">
        <v>50.19</v>
      </c>
      <c r="G2775" s="174"/>
      <c r="H2775" s="373" t="s">
        <v>1516</v>
      </c>
      <c r="I2775" s="373"/>
      <c r="J2775" s="175">
        <v>250.95</v>
      </c>
    </row>
    <row r="2776" spans="1:10" ht="49.9" customHeight="1" thickBot="1">
      <c r="A2776" s="176"/>
      <c r="B2776" s="176"/>
      <c r="C2776" s="176"/>
      <c r="D2776" s="176"/>
      <c r="E2776" s="176"/>
      <c r="F2776" s="176"/>
      <c r="G2776" s="176" t="s">
        <v>1517</v>
      </c>
      <c r="H2776" s="193">
        <v>4</v>
      </c>
      <c r="I2776" s="176" t="s">
        <v>1518</v>
      </c>
      <c r="J2776" s="194">
        <v>1003.8</v>
      </c>
    </row>
    <row r="2777" spans="1:10" ht="1.1499999999999999" customHeight="1" thickTop="1">
      <c r="A2777" s="177"/>
      <c r="B2777" s="177"/>
      <c r="C2777" s="177"/>
      <c r="D2777" s="177"/>
      <c r="E2777" s="177"/>
      <c r="F2777" s="177"/>
      <c r="G2777" s="177"/>
      <c r="H2777" s="177"/>
      <c r="I2777" s="177"/>
      <c r="J2777" s="177"/>
    </row>
    <row r="2778" spans="1:10" ht="18" customHeight="1">
      <c r="A2778" s="178" t="s">
        <v>2664</v>
      </c>
      <c r="B2778" s="179" t="s">
        <v>1480</v>
      </c>
      <c r="C2778" s="178" t="s">
        <v>1481</v>
      </c>
      <c r="D2778" s="178" t="s">
        <v>1482</v>
      </c>
      <c r="E2778" s="374" t="s">
        <v>1483</v>
      </c>
      <c r="F2778" s="374"/>
      <c r="G2778" s="180" t="s">
        <v>1484</v>
      </c>
      <c r="H2778" s="179" t="s">
        <v>1485</v>
      </c>
      <c r="I2778" s="179" t="s">
        <v>1486</v>
      </c>
      <c r="J2778" s="179" t="s">
        <v>1487</v>
      </c>
    </row>
    <row r="2779" spans="1:10" ht="39" customHeight="1">
      <c r="A2779" s="181" t="s">
        <v>1488</v>
      </c>
      <c r="B2779" s="182" t="s">
        <v>2665</v>
      </c>
      <c r="C2779" s="181" t="s">
        <v>13</v>
      </c>
      <c r="D2779" s="181" t="s">
        <v>1064</v>
      </c>
      <c r="E2779" s="375" t="s">
        <v>1545</v>
      </c>
      <c r="F2779" s="375"/>
      <c r="G2779" s="183" t="s">
        <v>21</v>
      </c>
      <c r="H2779" s="195">
        <v>1</v>
      </c>
      <c r="I2779" s="196">
        <v>23.97</v>
      </c>
      <c r="J2779" s="196">
        <v>23.97</v>
      </c>
    </row>
    <row r="2780" spans="1:10" ht="25.9" customHeight="1">
      <c r="A2780" s="168" t="s">
        <v>1492</v>
      </c>
      <c r="B2780" s="169" t="s">
        <v>1550</v>
      </c>
      <c r="C2780" s="168" t="s">
        <v>13</v>
      </c>
      <c r="D2780" s="168" t="s">
        <v>1551</v>
      </c>
      <c r="E2780" s="371" t="s">
        <v>1498</v>
      </c>
      <c r="F2780" s="371"/>
      <c r="G2780" s="170" t="s">
        <v>1499</v>
      </c>
      <c r="H2780" s="189">
        <v>7.4800000000000005E-2</v>
      </c>
      <c r="I2780" s="190">
        <v>22.65</v>
      </c>
      <c r="J2780" s="190">
        <v>1.69</v>
      </c>
    </row>
    <row r="2781" spans="1:10" ht="24" customHeight="1">
      <c r="A2781" s="168" t="s">
        <v>1492</v>
      </c>
      <c r="B2781" s="169" t="s">
        <v>1552</v>
      </c>
      <c r="C2781" s="168" t="s">
        <v>13</v>
      </c>
      <c r="D2781" s="168" t="s">
        <v>1553</v>
      </c>
      <c r="E2781" s="371" t="s">
        <v>1498</v>
      </c>
      <c r="F2781" s="371"/>
      <c r="G2781" s="170" t="s">
        <v>1499</v>
      </c>
      <c r="H2781" s="189">
        <v>0.17949999999999999</v>
      </c>
      <c r="I2781" s="190">
        <v>27.6</v>
      </c>
      <c r="J2781" s="190">
        <v>4.95</v>
      </c>
    </row>
    <row r="2782" spans="1:10" ht="25.9" customHeight="1">
      <c r="A2782" s="171" t="s">
        <v>1502</v>
      </c>
      <c r="B2782" s="172" t="s">
        <v>2666</v>
      </c>
      <c r="C2782" s="171" t="s">
        <v>13</v>
      </c>
      <c r="D2782" s="171" t="s">
        <v>2667</v>
      </c>
      <c r="E2782" s="372" t="s">
        <v>1505</v>
      </c>
      <c r="F2782" s="372"/>
      <c r="G2782" s="173" t="s">
        <v>21</v>
      </c>
      <c r="H2782" s="191">
        <v>1</v>
      </c>
      <c r="I2782" s="192">
        <v>17.329999999999998</v>
      </c>
      <c r="J2782" s="192">
        <v>17.329999999999998</v>
      </c>
    </row>
    <row r="2783" spans="1:10" ht="25.5">
      <c r="A2783" s="174"/>
      <c r="B2783" s="174"/>
      <c r="C2783" s="174"/>
      <c r="D2783" s="174"/>
      <c r="E2783" s="174" t="s">
        <v>1512</v>
      </c>
      <c r="F2783" s="175">
        <v>4.63</v>
      </c>
      <c r="G2783" s="174" t="s">
        <v>1513</v>
      </c>
      <c r="H2783" s="175">
        <v>0</v>
      </c>
      <c r="I2783" s="174" t="s">
        <v>1514</v>
      </c>
      <c r="J2783" s="175">
        <v>4.63</v>
      </c>
    </row>
    <row r="2784" spans="1:10">
      <c r="A2784" s="174"/>
      <c r="B2784" s="174"/>
      <c r="C2784" s="174"/>
      <c r="D2784" s="174"/>
      <c r="E2784" s="174" t="s">
        <v>1515</v>
      </c>
      <c r="F2784" s="175">
        <v>5.99</v>
      </c>
      <c r="G2784" s="174"/>
      <c r="H2784" s="373" t="s">
        <v>1516</v>
      </c>
      <c r="I2784" s="373"/>
      <c r="J2784" s="175">
        <v>29.96</v>
      </c>
    </row>
    <row r="2785" spans="1:10" ht="49.9" customHeight="1" thickBot="1">
      <c r="A2785" s="176"/>
      <c r="B2785" s="176"/>
      <c r="C2785" s="176"/>
      <c r="D2785" s="176"/>
      <c r="E2785" s="176"/>
      <c r="F2785" s="176"/>
      <c r="G2785" s="176" t="s">
        <v>1517</v>
      </c>
      <c r="H2785" s="193">
        <v>36</v>
      </c>
      <c r="I2785" s="176" t="s">
        <v>1518</v>
      </c>
      <c r="J2785" s="194">
        <v>1078.56</v>
      </c>
    </row>
    <row r="2786" spans="1:10" ht="1.1499999999999999" customHeight="1" thickTop="1">
      <c r="A2786" s="177"/>
      <c r="B2786" s="177"/>
      <c r="C2786" s="177"/>
      <c r="D2786" s="177"/>
      <c r="E2786" s="177"/>
      <c r="F2786" s="177"/>
      <c r="G2786" s="177"/>
      <c r="H2786" s="177"/>
      <c r="I2786" s="177"/>
      <c r="J2786" s="177"/>
    </row>
    <row r="2787" spans="1:10" ht="18" customHeight="1">
      <c r="A2787" s="178" t="s">
        <v>2668</v>
      </c>
      <c r="B2787" s="179" t="s">
        <v>1480</v>
      </c>
      <c r="C2787" s="178" t="s">
        <v>1481</v>
      </c>
      <c r="D2787" s="178" t="s">
        <v>1482</v>
      </c>
      <c r="E2787" s="374" t="s">
        <v>1483</v>
      </c>
      <c r="F2787" s="374"/>
      <c r="G2787" s="180" t="s">
        <v>1484</v>
      </c>
      <c r="H2787" s="179" t="s">
        <v>1485</v>
      </c>
      <c r="I2787" s="179" t="s">
        <v>1486</v>
      </c>
      <c r="J2787" s="179" t="s">
        <v>1487</v>
      </c>
    </row>
    <row r="2788" spans="1:10" ht="39" customHeight="1">
      <c r="A2788" s="181" t="s">
        <v>1488</v>
      </c>
      <c r="B2788" s="182" t="s">
        <v>2669</v>
      </c>
      <c r="C2788" s="181" t="s">
        <v>13</v>
      </c>
      <c r="D2788" s="181" t="s">
        <v>1070</v>
      </c>
      <c r="E2788" s="375" t="s">
        <v>1495</v>
      </c>
      <c r="F2788" s="375"/>
      <c r="G2788" s="183" t="s">
        <v>1491</v>
      </c>
      <c r="H2788" s="195">
        <v>1</v>
      </c>
      <c r="I2788" s="196">
        <v>83.19</v>
      </c>
      <c r="J2788" s="196">
        <v>83.19</v>
      </c>
    </row>
    <row r="2789" spans="1:10" ht="24" customHeight="1">
      <c r="A2789" s="168" t="s">
        <v>1492</v>
      </c>
      <c r="B2789" s="169" t="s">
        <v>2036</v>
      </c>
      <c r="C2789" s="168" t="s">
        <v>13</v>
      </c>
      <c r="D2789" s="168" t="s">
        <v>2037</v>
      </c>
      <c r="E2789" s="371" t="s">
        <v>1498</v>
      </c>
      <c r="F2789" s="371"/>
      <c r="G2789" s="170" t="s">
        <v>1499</v>
      </c>
      <c r="H2789" s="189">
        <v>1.724</v>
      </c>
      <c r="I2789" s="190">
        <v>28.76</v>
      </c>
      <c r="J2789" s="190">
        <v>49.58</v>
      </c>
    </row>
    <row r="2790" spans="1:10" ht="24" customHeight="1">
      <c r="A2790" s="168" t="s">
        <v>1492</v>
      </c>
      <c r="B2790" s="169" t="s">
        <v>1500</v>
      </c>
      <c r="C2790" s="168" t="s">
        <v>13</v>
      </c>
      <c r="D2790" s="168" t="s">
        <v>1501</v>
      </c>
      <c r="E2790" s="371" t="s">
        <v>1498</v>
      </c>
      <c r="F2790" s="371"/>
      <c r="G2790" s="170" t="s">
        <v>1499</v>
      </c>
      <c r="H2790" s="189">
        <v>0.71799999999999997</v>
      </c>
      <c r="I2790" s="190">
        <v>21.78</v>
      </c>
      <c r="J2790" s="190">
        <v>15.63</v>
      </c>
    </row>
    <row r="2791" spans="1:10" ht="25.9" customHeight="1">
      <c r="A2791" s="171" t="s">
        <v>1502</v>
      </c>
      <c r="B2791" s="172" t="s">
        <v>2079</v>
      </c>
      <c r="C2791" s="171" t="s">
        <v>13</v>
      </c>
      <c r="D2791" s="171" t="s">
        <v>2080</v>
      </c>
      <c r="E2791" s="372" t="s">
        <v>1505</v>
      </c>
      <c r="F2791" s="372"/>
      <c r="G2791" s="173" t="s">
        <v>21</v>
      </c>
      <c r="H2791" s="191">
        <v>0.06</v>
      </c>
      <c r="I2791" s="192">
        <v>0.94</v>
      </c>
      <c r="J2791" s="192">
        <v>0.05</v>
      </c>
    </row>
    <row r="2792" spans="1:10" ht="24" customHeight="1">
      <c r="A2792" s="171" t="s">
        <v>1502</v>
      </c>
      <c r="B2792" s="172" t="s">
        <v>2670</v>
      </c>
      <c r="C2792" s="171" t="s">
        <v>13</v>
      </c>
      <c r="D2792" s="171" t="s">
        <v>2671</v>
      </c>
      <c r="E2792" s="372" t="s">
        <v>1505</v>
      </c>
      <c r="F2792" s="372"/>
      <c r="G2792" s="173" t="s">
        <v>1599</v>
      </c>
      <c r="H2792" s="191">
        <v>0.16</v>
      </c>
      <c r="I2792" s="192">
        <v>9.4499999999999993</v>
      </c>
      <c r="J2792" s="192">
        <v>1.51</v>
      </c>
    </row>
    <row r="2793" spans="1:10" ht="24" customHeight="1">
      <c r="A2793" s="171" t="s">
        <v>1502</v>
      </c>
      <c r="B2793" s="172" t="s">
        <v>1597</v>
      </c>
      <c r="C2793" s="171" t="s">
        <v>13</v>
      </c>
      <c r="D2793" s="171" t="s">
        <v>1598</v>
      </c>
      <c r="E2793" s="372" t="s">
        <v>1505</v>
      </c>
      <c r="F2793" s="372"/>
      <c r="G2793" s="173" t="s">
        <v>1599</v>
      </c>
      <c r="H2793" s="191">
        <v>0.42699999999999999</v>
      </c>
      <c r="I2793" s="192">
        <v>35.03</v>
      </c>
      <c r="J2793" s="192">
        <v>14.95</v>
      </c>
    </row>
    <row r="2794" spans="1:10" ht="24" customHeight="1">
      <c r="A2794" s="171" t="s">
        <v>1502</v>
      </c>
      <c r="B2794" s="172" t="s">
        <v>2042</v>
      </c>
      <c r="C2794" s="171" t="s">
        <v>13</v>
      </c>
      <c r="D2794" s="171" t="s">
        <v>2043</v>
      </c>
      <c r="E2794" s="372" t="s">
        <v>1505</v>
      </c>
      <c r="F2794" s="372"/>
      <c r="G2794" s="173" t="s">
        <v>21</v>
      </c>
      <c r="H2794" s="191">
        <v>0.19</v>
      </c>
      <c r="I2794" s="192">
        <v>7.75</v>
      </c>
      <c r="J2794" s="192">
        <v>1.47</v>
      </c>
    </row>
    <row r="2795" spans="1:10" ht="25.5">
      <c r="A2795" s="174"/>
      <c r="B2795" s="174"/>
      <c r="C2795" s="174"/>
      <c r="D2795" s="174"/>
      <c r="E2795" s="174" t="s">
        <v>1512</v>
      </c>
      <c r="F2795" s="175">
        <v>43.15</v>
      </c>
      <c r="G2795" s="174" t="s">
        <v>1513</v>
      </c>
      <c r="H2795" s="175">
        <v>0</v>
      </c>
      <c r="I2795" s="174" t="s">
        <v>1514</v>
      </c>
      <c r="J2795" s="175">
        <v>43.15</v>
      </c>
    </row>
    <row r="2796" spans="1:10">
      <c r="A2796" s="174"/>
      <c r="B2796" s="174"/>
      <c r="C2796" s="174"/>
      <c r="D2796" s="174"/>
      <c r="E2796" s="174" t="s">
        <v>1515</v>
      </c>
      <c r="F2796" s="175">
        <v>20.79</v>
      </c>
      <c r="G2796" s="174"/>
      <c r="H2796" s="373" t="s">
        <v>1516</v>
      </c>
      <c r="I2796" s="373"/>
      <c r="J2796" s="175">
        <v>103.98</v>
      </c>
    </row>
    <row r="2797" spans="1:10" ht="49.9" customHeight="1" thickBot="1">
      <c r="A2797" s="176"/>
      <c r="B2797" s="176"/>
      <c r="C2797" s="176"/>
      <c r="D2797" s="176"/>
      <c r="E2797" s="176"/>
      <c r="F2797" s="176"/>
      <c r="G2797" s="176" t="s">
        <v>1517</v>
      </c>
      <c r="H2797" s="193">
        <v>5</v>
      </c>
      <c r="I2797" s="176" t="s">
        <v>1518</v>
      </c>
      <c r="J2797" s="194">
        <v>519.9</v>
      </c>
    </row>
    <row r="2798" spans="1:10" ht="1.1499999999999999" customHeight="1" thickTop="1">
      <c r="A2798" s="177"/>
      <c r="B2798" s="177"/>
      <c r="C2798" s="177"/>
      <c r="D2798" s="177"/>
      <c r="E2798" s="177"/>
      <c r="F2798" s="177"/>
      <c r="G2798" s="177"/>
      <c r="H2798" s="177"/>
      <c r="I2798" s="177"/>
      <c r="J2798" s="177"/>
    </row>
    <row r="2799" spans="1:10" ht="18" customHeight="1">
      <c r="A2799" s="178" t="s">
        <v>2672</v>
      </c>
      <c r="B2799" s="179" t="s">
        <v>1480</v>
      </c>
      <c r="C2799" s="178" t="s">
        <v>1481</v>
      </c>
      <c r="D2799" s="178" t="s">
        <v>1482</v>
      </c>
      <c r="E2799" s="374" t="s">
        <v>1483</v>
      </c>
      <c r="F2799" s="374"/>
      <c r="G2799" s="180" t="s">
        <v>1484</v>
      </c>
      <c r="H2799" s="179" t="s">
        <v>1485</v>
      </c>
      <c r="I2799" s="179" t="s">
        <v>1486</v>
      </c>
      <c r="J2799" s="179" t="s">
        <v>1487</v>
      </c>
    </row>
    <row r="2800" spans="1:10" ht="52.15" customHeight="1">
      <c r="A2800" s="181" t="s">
        <v>1488</v>
      </c>
      <c r="B2800" s="182" t="s">
        <v>2673</v>
      </c>
      <c r="C2800" s="181" t="s">
        <v>13</v>
      </c>
      <c r="D2800" s="181" t="s">
        <v>1077</v>
      </c>
      <c r="E2800" s="375" t="s">
        <v>1545</v>
      </c>
      <c r="F2800" s="375"/>
      <c r="G2800" s="183" t="s">
        <v>21</v>
      </c>
      <c r="H2800" s="195">
        <v>1</v>
      </c>
      <c r="I2800" s="196">
        <v>361.17</v>
      </c>
      <c r="J2800" s="196">
        <v>361.17</v>
      </c>
    </row>
    <row r="2801" spans="1:10" ht="52.15" customHeight="1">
      <c r="A2801" s="168" t="s">
        <v>1492</v>
      </c>
      <c r="B2801" s="169" t="s">
        <v>1548</v>
      </c>
      <c r="C2801" s="168" t="s">
        <v>13</v>
      </c>
      <c r="D2801" s="168" t="s">
        <v>1549</v>
      </c>
      <c r="E2801" s="371" t="s">
        <v>1498</v>
      </c>
      <c r="F2801" s="371"/>
      <c r="G2801" s="170" t="s">
        <v>1534</v>
      </c>
      <c r="H2801" s="189">
        <v>1.17E-2</v>
      </c>
      <c r="I2801" s="190">
        <v>869.85</v>
      </c>
      <c r="J2801" s="190">
        <v>10.17</v>
      </c>
    </row>
    <row r="2802" spans="1:10" ht="25.9" customHeight="1">
      <c r="A2802" s="168" t="s">
        <v>1492</v>
      </c>
      <c r="B2802" s="169" t="s">
        <v>1550</v>
      </c>
      <c r="C2802" s="168" t="s">
        <v>13</v>
      </c>
      <c r="D2802" s="168" t="s">
        <v>1551</v>
      </c>
      <c r="E2802" s="371" t="s">
        <v>1498</v>
      </c>
      <c r="F2802" s="371"/>
      <c r="G2802" s="170" t="s">
        <v>1499</v>
      </c>
      <c r="H2802" s="189">
        <v>0.48110000000000003</v>
      </c>
      <c r="I2802" s="190">
        <v>22.65</v>
      </c>
      <c r="J2802" s="190">
        <v>10.89</v>
      </c>
    </row>
    <row r="2803" spans="1:10" ht="24" customHeight="1">
      <c r="A2803" s="168" t="s">
        <v>1492</v>
      </c>
      <c r="B2803" s="169" t="s">
        <v>1552</v>
      </c>
      <c r="C2803" s="168" t="s">
        <v>13</v>
      </c>
      <c r="D2803" s="168" t="s">
        <v>1553</v>
      </c>
      <c r="E2803" s="371" t="s">
        <v>1498</v>
      </c>
      <c r="F2803" s="371"/>
      <c r="G2803" s="170" t="s">
        <v>1499</v>
      </c>
      <c r="H2803" s="189">
        <v>0.48110000000000003</v>
      </c>
      <c r="I2803" s="190">
        <v>27.6</v>
      </c>
      <c r="J2803" s="190">
        <v>13.27</v>
      </c>
    </row>
    <row r="2804" spans="1:10" ht="39" customHeight="1">
      <c r="A2804" s="171" t="s">
        <v>1502</v>
      </c>
      <c r="B2804" s="172" t="s">
        <v>2674</v>
      </c>
      <c r="C2804" s="171" t="s">
        <v>13</v>
      </c>
      <c r="D2804" s="171" t="s">
        <v>2675</v>
      </c>
      <c r="E2804" s="372" t="s">
        <v>1505</v>
      </c>
      <c r="F2804" s="372"/>
      <c r="G2804" s="173" t="s">
        <v>21</v>
      </c>
      <c r="H2804" s="191">
        <v>1</v>
      </c>
      <c r="I2804" s="192">
        <v>326.83999999999997</v>
      </c>
      <c r="J2804" s="192">
        <v>326.83999999999997</v>
      </c>
    </row>
    <row r="2805" spans="1:10" ht="25.5">
      <c r="A2805" s="174"/>
      <c r="B2805" s="174"/>
      <c r="C2805" s="174"/>
      <c r="D2805" s="174"/>
      <c r="E2805" s="174" t="s">
        <v>1512</v>
      </c>
      <c r="F2805" s="175">
        <v>18.39</v>
      </c>
      <c r="G2805" s="174" t="s">
        <v>1513</v>
      </c>
      <c r="H2805" s="175">
        <v>0</v>
      </c>
      <c r="I2805" s="174" t="s">
        <v>1514</v>
      </c>
      <c r="J2805" s="175">
        <v>18.39</v>
      </c>
    </row>
    <row r="2806" spans="1:10">
      <c r="A2806" s="174"/>
      <c r="B2806" s="174"/>
      <c r="C2806" s="174"/>
      <c r="D2806" s="174"/>
      <c r="E2806" s="174" t="s">
        <v>1515</v>
      </c>
      <c r="F2806" s="175">
        <v>90.29</v>
      </c>
      <c r="G2806" s="174"/>
      <c r="H2806" s="373" t="s">
        <v>1516</v>
      </c>
      <c r="I2806" s="373"/>
      <c r="J2806" s="175">
        <v>451.46</v>
      </c>
    </row>
    <row r="2807" spans="1:10" ht="49.9" customHeight="1" thickBot="1">
      <c r="A2807" s="176"/>
      <c r="B2807" s="176"/>
      <c r="C2807" s="176"/>
      <c r="D2807" s="176"/>
      <c r="E2807" s="176"/>
      <c r="F2807" s="176"/>
      <c r="G2807" s="176" t="s">
        <v>1517</v>
      </c>
      <c r="H2807" s="193">
        <v>1</v>
      </c>
      <c r="I2807" s="176" t="s">
        <v>1518</v>
      </c>
      <c r="J2807" s="194">
        <v>451.46</v>
      </c>
    </row>
    <row r="2808" spans="1:10" ht="1.1499999999999999" customHeight="1" thickTop="1">
      <c r="A2808" s="177"/>
      <c r="B2808" s="177"/>
      <c r="C2808" s="177"/>
      <c r="D2808" s="177"/>
      <c r="E2808" s="177"/>
      <c r="F2808" s="177"/>
      <c r="G2808" s="177"/>
      <c r="H2808" s="177"/>
      <c r="I2808" s="177"/>
      <c r="J2808" s="177"/>
    </row>
    <row r="2809" spans="1:10" ht="18" customHeight="1">
      <c r="A2809" s="178" t="s">
        <v>2676</v>
      </c>
      <c r="B2809" s="179" t="s">
        <v>1480</v>
      </c>
      <c r="C2809" s="178" t="s">
        <v>1481</v>
      </c>
      <c r="D2809" s="178" t="s">
        <v>1482</v>
      </c>
      <c r="E2809" s="374" t="s">
        <v>1483</v>
      </c>
      <c r="F2809" s="374"/>
      <c r="G2809" s="180" t="s">
        <v>1484</v>
      </c>
      <c r="H2809" s="179" t="s">
        <v>1485</v>
      </c>
      <c r="I2809" s="179" t="s">
        <v>1486</v>
      </c>
      <c r="J2809" s="179" t="s">
        <v>1487</v>
      </c>
    </row>
    <row r="2810" spans="1:10" ht="52.15" customHeight="1">
      <c r="A2810" s="181" t="s">
        <v>1488</v>
      </c>
      <c r="B2810" s="182" t="s">
        <v>2677</v>
      </c>
      <c r="C2810" s="181" t="s">
        <v>13</v>
      </c>
      <c r="D2810" s="181" t="s">
        <v>1080</v>
      </c>
      <c r="E2810" s="375" t="s">
        <v>1545</v>
      </c>
      <c r="F2810" s="375"/>
      <c r="G2810" s="183" t="s">
        <v>21</v>
      </c>
      <c r="H2810" s="195">
        <v>1</v>
      </c>
      <c r="I2810" s="196">
        <v>496.48</v>
      </c>
      <c r="J2810" s="196">
        <v>496.48</v>
      </c>
    </row>
    <row r="2811" spans="1:10" ht="52.15" customHeight="1">
      <c r="A2811" s="168" t="s">
        <v>1492</v>
      </c>
      <c r="B2811" s="169" t="s">
        <v>1548</v>
      </c>
      <c r="C2811" s="168" t="s">
        <v>13</v>
      </c>
      <c r="D2811" s="168" t="s">
        <v>1549</v>
      </c>
      <c r="E2811" s="371" t="s">
        <v>1498</v>
      </c>
      <c r="F2811" s="371"/>
      <c r="G2811" s="170" t="s">
        <v>1534</v>
      </c>
      <c r="H2811" s="189">
        <v>1.34E-2</v>
      </c>
      <c r="I2811" s="190">
        <v>869.85</v>
      </c>
      <c r="J2811" s="190">
        <v>11.65</v>
      </c>
    </row>
    <row r="2812" spans="1:10" ht="25.9" customHeight="1">
      <c r="A2812" s="168" t="s">
        <v>1492</v>
      </c>
      <c r="B2812" s="169" t="s">
        <v>1550</v>
      </c>
      <c r="C2812" s="168" t="s">
        <v>13</v>
      </c>
      <c r="D2812" s="168" t="s">
        <v>1551</v>
      </c>
      <c r="E2812" s="371" t="s">
        <v>1498</v>
      </c>
      <c r="F2812" s="371"/>
      <c r="G2812" s="170" t="s">
        <v>1499</v>
      </c>
      <c r="H2812" s="189">
        <v>0.53349999999999997</v>
      </c>
      <c r="I2812" s="190">
        <v>22.65</v>
      </c>
      <c r="J2812" s="190">
        <v>12.08</v>
      </c>
    </row>
    <row r="2813" spans="1:10" ht="24" customHeight="1">
      <c r="A2813" s="168" t="s">
        <v>1492</v>
      </c>
      <c r="B2813" s="169" t="s">
        <v>1552</v>
      </c>
      <c r="C2813" s="168" t="s">
        <v>13</v>
      </c>
      <c r="D2813" s="168" t="s">
        <v>1553</v>
      </c>
      <c r="E2813" s="371" t="s">
        <v>1498</v>
      </c>
      <c r="F2813" s="371"/>
      <c r="G2813" s="170" t="s">
        <v>1499</v>
      </c>
      <c r="H2813" s="189">
        <v>0.53349999999999997</v>
      </c>
      <c r="I2813" s="190">
        <v>27.6</v>
      </c>
      <c r="J2813" s="190">
        <v>14.72</v>
      </c>
    </row>
    <row r="2814" spans="1:10" ht="39" customHeight="1">
      <c r="A2814" s="171" t="s">
        <v>1502</v>
      </c>
      <c r="B2814" s="172" t="s">
        <v>2678</v>
      </c>
      <c r="C2814" s="171" t="s">
        <v>13</v>
      </c>
      <c r="D2814" s="171" t="s">
        <v>2679</v>
      </c>
      <c r="E2814" s="372" t="s">
        <v>1505</v>
      </c>
      <c r="F2814" s="372"/>
      <c r="G2814" s="173" t="s">
        <v>21</v>
      </c>
      <c r="H2814" s="191">
        <v>1</v>
      </c>
      <c r="I2814" s="192">
        <v>458.03</v>
      </c>
      <c r="J2814" s="192">
        <v>458.03</v>
      </c>
    </row>
    <row r="2815" spans="1:10" ht="25.5">
      <c r="A2815" s="174"/>
      <c r="B2815" s="174"/>
      <c r="C2815" s="174"/>
      <c r="D2815" s="174"/>
      <c r="E2815" s="174" t="s">
        <v>1512</v>
      </c>
      <c r="F2815" s="175">
        <v>20.46</v>
      </c>
      <c r="G2815" s="174" t="s">
        <v>1513</v>
      </c>
      <c r="H2815" s="175">
        <v>0</v>
      </c>
      <c r="I2815" s="174" t="s">
        <v>1514</v>
      </c>
      <c r="J2815" s="175">
        <v>20.46</v>
      </c>
    </row>
    <row r="2816" spans="1:10">
      <c r="A2816" s="174"/>
      <c r="B2816" s="174"/>
      <c r="C2816" s="174"/>
      <c r="D2816" s="174"/>
      <c r="E2816" s="174" t="s">
        <v>1515</v>
      </c>
      <c r="F2816" s="175">
        <v>124.12</v>
      </c>
      <c r="G2816" s="174"/>
      <c r="H2816" s="373" t="s">
        <v>1516</v>
      </c>
      <c r="I2816" s="373"/>
      <c r="J2816" s="175">
        <v>620.6</v>
      </c>
    </row>
    <row r="2817" spans="1:10" ht="49.9" customHeight="1" thickBot="1">
      <c r="A2817" s="176"/>
      <c r="B2817" s="176"/>
      <c r="C2817" s="176"/>
      <c r="D2817" s="176"/>
      <c r="E2817" s="176"/>
      <c r="F2817" s="176"/>
      <c r="G2817" s="176" t="s">
        <v>1517</v>
      </c>
      <c r="H2817" s="193">
        <v>2</v>
      </c>
      <c r="I2817" s="176" t="s">
        <v>1518</v>
      </c>
      <c r="J2817" s="194">
        <v>1241.2</v>
      </c>
    </row>
    <row r="2818" spans="1:10" ht="1.1499999999999999" customHeight="1" thickTop="1">
      <c r="A2818" s="177"/>
      <c r="B2818" s="177"/>
      <c r="C2818" s="177"/>
      <c r="D2818" s="177"/>
      <c r="E2818" s="177"/>
      <c r="F2818" s="177"/>
      <c r="G2818" s="177"/>
      <c r="H2818" s="177"/>
      <c r="I2818" s="177"/>
      <c r="J2818" s="177"/>
    </row>
    <row r="2819" spans="1:10" ht="18" customHeight="1">
      <c r="A2819" s="178" t="s">
        <v>2680</v>
      </c>
      <c r="B2819" s="179" t="s">
        <v>1480</v>
      </c>
      <c r="C2819" s="178" t="s">
        <v>1481</v>
      </c>
      <c r="D2819" s="178" t="s">
        <v>1482</v>
      </c>
      <c r="E2819" s="374" t="s">
        <v>1483</v>
      </c>
      <c r="F2819" s="374"/>
      <c r="G2819" s="180" t="s">
        <v>1484</v>
      </c>
      <c r="H2819" s="179" t="s">
        <v>1485</v>
      </c>
      <c r="I2819" s="179" t="s">
        <v>1486</v>
      </c>
      <c r="J2819" s="179" t="s">
        <v>1487</v>
      </c>
    </row>
    <row r="2820" spans="1:10" ht="52.15" customHeight="1">
      <c r="A2820" s="181" t="s">
        <v>1488</v>
      </c>
      <c r="B2820" s="182" t="s">
        <v>2681</v>
      </c>
      <c r="C2820" s="181" t="s">
        <v>13</v>
      </c>
      <c r="D2820" s="181" t="s">
        <v>1083</v>
      </c>
      <c r="E2820" s="375" t="s">
        <v>1545</v>
      </c>
      <c r="F2820" s="375"/>
      <c r="G2820" s="183" t="s">
        <v>21</v>
      </c>
      <c r="H2820" s="195">
        <v>1</v>
      </c>
      <c r="I2820" s="196">
        <v>520.71</v>
      </c>
      <c r="J2820" s="196">
        <v>520.71</v>
      </c>
    </row>
    <row r="2821" spans="1:10" ht="52.15" customHeight="1">
      <c r="A2821" s="168" t="s">
        <v>1492</v>
      </c>
      <c r="B2821" s="169" t="s">
        <v>1548</v>
      </c>
      <c r="C2821" s="168" t="s">
        <v>13</v>
      </c>
      <c r="D2821" s="168" t="s">
        <v>1549</v>
      </c>
      <c r="E2821" s="371" t="s">
        <v>1498</v>
      </c>
      <c r="F2821" s="371"/>
      <c r="G2821" s="170" t="s">
        <v>1534</v>
      </c>
      <c r="H2821" s="189">
        <v>1.44E-2</v>
      </c>
      <c r="I2821" s="190">
        <v>869.85</v>
      </c>
      <c r="J2821" s="190">
        <v>12.52</v>
      </c>
    </row>
    <row r="2822" spans="1:10" ht="25.9" customHeight="1">
      <c r="A2822" s="168" t="s">
        <v>1492</v>
      </c>
      <c r="B2822" s="169" t="s">
        <v>1550</v>
      </c>
      <c r="C2822" s="168" t="s">
        <v>13</v>
      </c>
      <c r="D2822" s="168" t="s">
        <v>1551</v>
      </c>
      <c r="E2822" s="371" t="s">
        <v>1498</v>
      </c>
      <c r="F2822" s="371"/>
      <c r="G2822" s="170" t="s">
        <v>1499</v>
      </c>
      <c r="H2822" s="189">
        <v>0.53459999999999996</v>
      </c>
      <c r="I2822" s="190">
        <v>22.65</v>
      </c>
      <c r="J2822" s="190">
        <v>12.1</v>
      </c>
    </row>
    <row r="2823" spans="1:10" ht="24" customHeight="1">
      <c r="A2823" s="168" t="s">
        <v>1492</v>
      </c>
      <c r="B2823" s="169" t="s">
        <v>1552</v>
      </c>
      <c r="C2823" s="168" t="s">
        <v>13</v>
      </c>
      <c r="D2823" s="168" t="s">
        <v>1553</v>
      </c>
      <c r="E2823" s="371" t="s">
        <v>1498</v>
      </c>
      <c r="F2823" s="371"/>
      <c r="G2823" s="170" t="s">
        <v>1499</v>
      </c>
      <c r="H2823" s="189">
        <v>0.53459999999999996</v>
      </c>
      <c r="I2823" s="190">
        <v>27.6</v>
      </c>
      <c r="J2823" s="190">
        <v>14.75</v>
      </c>
    </row>
    <row r="2824" spans="1:10" ht="39" customHeight="1">
      <c r="A2824" s="171" t="s">
        <v>1502</v>
      </c>
      <c r="B2824" s="172" t="s">
        <v>2682</v>
      </c>
      <c r="C2824" s="171" t="s">
        <v>13</v>
      </c>
      <c r="D2824" s="171" t="s">
        <v>2683</v>
      </c>
      <c r="E2824" s="372" t="s">
        <v>1505</v>
      </c>
      <c r="F2824" s="372"/>
      <c r="G2824" s="173" t="s">
        <v>21</v>
      </c>
      <c r="H2824" s="191">
        <v>1</v>
      </c>
      <c r="I2824" s="192">
        <v>481.34</v>
      </c>
      <c r="J2824" s="192">
        <v>481.34</v>
      </c>
    </row>
    <row r="2825" spans="1:10" ht="25.5">
      <c r="A2825" s="174"/>
      <c r="B2825" s="174"/>
      <c r="C2825" s="174"/>
      <c r="D2825" s="174"/>
      <c r="E2825" s="174" t="s">
        <v>1512</v>
      </c>
      <c r="F2825" s="175">
        <v>20.67</v>
      </c>
      <c r="G2825" s="174" t="s">
        <v>1513</v>
      </c>
      <c r="H2825" s="175">
        <v>0</v>
      </c>
      <c r="I2825" s="174" t="s">
        <v>1514</v>
      </c>
      <c r="J2825" s="175">
        <v>20.67</v>
      </c>
    </row>
    <row r="2826" spans="1:10">
      <c r="A2826" s="174"/>
      <c r="B2826" s="174"/>
      <c r="C2826" s="174"/>
      <c r="D2826" s="174"/>
      <c r="E2826" s="174" t="s">
        <v>1515</v>
      </c>
      <c r="F2826" s="175">
        <v>130.16999999999999</v>
      </c>
      <c r="G2826" s="174"/>
      <c r="H2826" s="373" t="s">
        <v>1516</v>
      </c>
      <c r="I2826" s="373"/>
      <c r="J2826" s="175">
        <v>650.88</v>
      </c>
    </row>
    <row r="2827" spans="1:10" ht="49.9" customHeight="1" thickBot="1">
      <c r="A2827" s="176"/>
      <c r="B2827" s="176"/>
      <c r="C2827" s="176"/>
      <c r="D2827" s="176"/>
      <c r="E2827" s="176"/>
      <c r="F2827" s="176"/>
      <c r="G2827" s="176" t="s">
        <v>1517</v>
      </c>
      <c r="H2827" s="193">
        <v>3</v>
      </c>
      <c r="I2827" s="176" t="s">
        <v>1518</v>
      </c>
      <c r="J2827" s="194">
        <v>1952.64</v>
      </c>
    </row>
    <row r="2828" spans="1:10" ht="1.1499999999999999" customHeight="1" thickTop="1">
      <c r="A2828" s="177"/>
      <c r="B2828" s="177"/>
      <c r="C2828" s="177"/>
      <c r="D2828" s="177"/>
      <c r="E2828" s="177"/>
      <c r="F2828" s="177"/>
      <c r="G2828" s="177"/>
      <c r="H2828" s="177"/>
      <c r="I2828" s="177"/>
      <c r="J2828" s="177"/>
    </row>
    <row r="2829" spans="1:10" ht="18" customHeight="1">
      <c r="A2829" s="178" t="s">
        <v>2684</v>
      </c>
      <c r="B2829" s="179" t="s">
        <v>1480</v>
      </c>
      <c r="C2829" s="178" t="s">
        <v>1481</v>
      </c>
      <c r="D2829" s="178" t="s">
        <v>1482</v>
      </c>
      <c r="E2829" s="374" t="s">
        <v>1483</v>
      </c>
      <c r="F2829" s="374"/>
      <c r="G2829" s="180" t="s">
        <v>1484</v>
      </c>
      <c r="H2829" s="179" t="s">
        <v>1485</v>
      </c>
      <c r="I2829" s="179" t="s">
        <v>1486</v>
      </c>
      <c r="J2829" s="179" t="s">
        <v>1487</v>
      </c>
    </row>
    <row r="2830" spans="1:10" ht="39" customHeight="1">
      <c r="A2830" s="181" t="s">
        <v>1488</v>
      </c>
      <c r="B2830" s="182" t="s">
        <v>2685</v>
      </c>
      <c r="C2830" s="181" t="s">
        <v>13</v>
      </c>
      <c r="D2830" s="181" t="s">
        <v>1086</v>
      </c>
      <c r="E2830" s="375" t="s">
        <v>1545</v>
      </c>
      <c r="F2830" s="375"/>
      <c r="G2830" s="183" t="s">
        <v>21</v>
      </c>
      <c r="H2830" s="195">
        <v>1</v>
      </c>
      <c r="I2830" s="196">
        <v>158.59</v>
      </c>
      <c r="J2830" s="196">
        <v>158.59</v>
      </c>
    </row>
    <row r="2831" spans="1:10" ht="25.9" customHeight="1">
      <c r="A2831" s="168" t="s">
        <v>1492</v>
      </c>
      <c r="B2831" s="169" t="s">
        <v>1550</v>
      </c>
      <c r="C2831" s="168" t="s">
        <v>13</v>
      </c>
      <c r="D2831" s="168" t="s">
        <v>1551</v>
      </c>
      <c r="E2831" s="371" t="s">
        <v>1498</v>
      </c>
      <c r="F2831" s="371"/>
      <c r="G2831" s="170" t="s">
        <v>1499</v>
      </c>
      <c r="H2831" s="189">
        <v>1.5233000000000001</v>
      </c>
      <c r="I2831" s="190">
        <v>22.65</v>
      </c>
      <c r="J2831" s="190">
        <v>34.5</v>
      </c>
    </row>
    <row r="2832" spans="1:10" ht="24" customHeight="1">
      <c r="A2832" s="168" t="s">
        <v>1492</v>
      </c>
      <c r="B2832" s="169" t="s">
        <v>1552</v>
      </c>
      <c r="C2832" s="168" t="s">
        <v>13</v>
      </c>
      <c r="D2832" s="168" t="s">
        <v>1553</v>
      </c>
      <c r="E2832" s="371" t="s">
        <v>1498</v>
      </c>
      <c r="F2832" s="371"/>
      <c r="G2832" s="170" t="s">
        <v>1499</v>
      </c>
      <c r="H2832" s="189">
        <v>1.5233000000000001</v>
      </c>
      <c r="I2832" s="190">
        <v>27.6</v>
      </c>
      <c r="J2832" s="190">
        <v>42.04</v>
      </c>
    </row>
    <row r="2833" spans="1:10" ht="39" customHeight="1">
      <c r="A2833" s="171" t="s">
        <v>1502</v>
      </c>
      <c r="B2833" s="172" t="s">
        <v>2686</v>
      </c>
      <c r="C2833" s="171" t="s">
        <v>13</v>
      </c>
      <c r="D2833" s="171" t="s">
        <v>2687</v>
      </c>
      <c r="E2833" s="372" t="s">
        <v>1505</v>
      </c>
      <c r="F2833" s="372"/>
      <c r="G2833" s="173" t="s">
        <v>21</v>
      </c>
      <c r="H2833" s="191">
        <v>4</v>
      </c>
      <c r="I2833" s="192">
        <v>0.37</v>
      </c>
      <c r="J2833" s="192">
        <v>1.48</v>
      </c>
    </row>
    <row r="2834" spans="1:10" ht="39" customHeight="1">
      <c r="A2834" s="171" t="s">
        <v>1502</v>
      </c>
      <c r="B2834" s="172" t="s">
        <v>2688</v>
      </c>
      <c r="C2834" s="171" t="s">
        <v>13</v>
      </c>
      <c r="D2834" s="171" t="s">
        <v>2689</v>
      </c>
      <c r="E2834" s="372" t="s">
        <v>1505</v>
      </c>
      <c r="F2834" s="372"/>
      <c r="G2834" s="173" t="s">
        <v>21</v>
      </c>
      <c r="H2834" s="191">
        <v>1</v>
      </c>
      <c r="I2834" s="192">
        <v>80.569999999999993</v>
      </c>
      <c r="J2834" s="192">
        <v>80.569999999999993</v>
      </c>
    </row>
    <row r="2835" spans="1:10" ht="25.5">
      <c r="A2835" s="174"/>
      <c r="B2835" s="174"/>
      <c r="C2835" s="174"/>
      <c r="D2835" s="174"/>
      <c r="E2835" s="174" t="s">
        <v>1512</v>
      </c>
      <c r="F2835" s="175">
        <v>52.46</v>
      </c>
      <c r="G2835" s="174" t="s">
        <v>1513</v>
      </c>
      <c r="H2835" s="175">
        <v>0</v>
      </c>
      <c r="I2835" s="174" t="s">
        <v>1514</v>
      </c>
      <c r="J2835" s="175">
        <v>52.46</v>
      </c>
    </row>
    <row r="2836" spans="1:10">
      <c r="A2836" s="174"/>
      <c r="B2836" s="174"/>
      <c r="C2836" s="174"/>
      <c r="D2836" s="174"/>
      <c r="E2836" s="174" t="s">
        <v>1515</v>
      </c>
      <c r="F2836" s="175">
        <v>39.64</v>
      </c>
      <c r="G2836" s="174"/>
      <c r="H2836" s="373" t="s">
        <v>1516</v>
      </c>
      <c r="I2836" s="373"/>
      <c r="J2836" s="175">
        <v>198.23</v>
      </c>
    </row>
    <row r="2837" spans="1:10" ht="49.9" customHeight="1" thickBot="1">
      <c r="A2837" s="176"/>
      <c r="B2837" s="176"/>
      <c r="C2837" s="176"/>
      <c r="D2837" s="176"/>
      <c r="E2837" s="176"/>
      <c r="F2837" s="176"/>
      <c r="G2837" s="176" t="s">
        <v>1517</v>
      </c>
      <c r="H2837" s="193">
        <v>1</v>
      </c>
      <c r="I2837" s="176" t="s">
        <v>1518</v>
      </c>
      <c r="J2837" s="194">
        <v>198.23</v>
      </c>
    </row>
    <row r="2838" spans="1:10" ht="1.1499999999999999" customHeight="1" thickTop="1">
      <c r="A2838" s="177"/>
      <c r="B2838" s="177"/>
      <c r="C2838" s="177"/>
      <c r="D2838" s="177"/>
      <c r="E2838" s="177"/>
      <c r="F2838" s="177"/>
      <c r="G2838" s="177"/>
      <c r="H2838" s="177"/>
      <c r="I2838" s="177"/>
      <c r="J2838" s="177"/>
    </row>
    <row r="2839" spans="1:10" ht="18" customHeight="1">
      <c r="A2839" s="178" t="s">
        <v>2690</v>
      </c>
      <c r="B2839" s="179" t="s">
        <v>1480</v>
      </c>
      <c r="C2839" s="178" t="s">
        <v>1481</v>
      </c>
      <c r="D2839" s="178" t="s">
        <v>1482</v>
      </c>
      <c r="E2839" s="374" t="s">
        <v>1483</v>
      </c>
      <c r="F2839" s="374"/>
      <c r="G2839" s="180" t="s">
        <v>1484</v>
      </c>
      <c r="H2839" s="179" t="s">
        <v>1485</v>
      </c>
      <c r="I2839" s="179" t="s">
        <v>1486</v>
      </c>
      <c r="J2839" s="179" t="s">
        <v>1487</v>
      </c>
    </row>
    <row r="2840" spans="1:10" ht="25.9" customHeight="1">
      <c r="A2840" s="181" t="s">
        <v>1488</v>
      </c>
      <c r="B2840" s="182" t="s">
        <v>2691</v>
      </c>
      <c r="C2840" s="181" t="s">
        <v>13</v>
      </c>
      <c r="D2840" s="181" t="s">
        <v>1091</v>
      </c>
      <c r="E2840" s="375" t="s">
        <v>1545</v>
      </c>
      <c r="F2840" s="375"/>
      <c r="G2840" s="183" t="s">
        <v>21</v>
      </c>
      <c r="H2840" s="195">
        <v>1</v>
      </c>
      <c r="I2840" s="196">
        <v>11.54</v>
      </c>
      <c r="J2840" s="196">
        <v>11.54</v>
      </c>
    </row>
    <row r="2841" spans="1:10" ht="25.9" customHeight="1">
      <c r="A2841" s="168" t="s">
        <v>1492</v>
      </c>
      <c r="B2841" s="169" t="s">
        <v>1550</v>
      </c>
      <c r="C2841" s="168" t="s">
        <v>13</v>
      </c>
      <c r="D2841" s="168" t="s">
        <v>1551</v>
      </c>
      <c r="E2841" s="371" t="s">
        <v>1498</v>
      </c>
      <c r="F2841" s="371"/>
      <c r="G2841" s="170" t="s">
        <v>1499</v>
      </c>
      <c r="H2841" s="189">
        <v>3.5200000000000002E-2</v>
      </c>
      <c r="I2841" s="190">
        <v>22.65</v>
      </c>
      <c r="J2841" s="190">
        <v>0.79</v>
      </c>
    </row>
    <row r="2842" spans="1:10" ht="24" customHeight="1">
      <c r="A2842" s="168" t="s">
        <v>1492</v>
      </c>
      <c r="B2842" s="169" t="s">
        <v>1552</v>
      </c>
      <c r="C2842" s="168" t="s">
        <v>13</v>
      </c>
      <c r="D2842" s="168" t="s">
        <v>1553</v>
      </c>
      <c r="E2842" s="371" t="s">
        <v>1498</v>
      </c>
      <c r="F2842" s="371"/>
      <c r="G2842" s="170" t="s">
        <v>1499</v>
      </c>
      <c r="H2842" s="189">
        <v>3.5200000000000002E-2</v>
      </c>
      <c r="I2842" s="190">
        <v>27.6</v>
      </c>
      <c r="J2842" s="190">
        <v>0.97</v>
      </c>
    </row>
    <row r="2843" spans="1:10" ht="39" customHeight="1">
      <c r="A2843" s="171" t="s">
        <v>1502</v>
      </c>
      <c r="B2843" s="172" t="s">
        <v>2692</v>
      </c>
      <c r="C2843" s="171" t="s">
        <v>13</v>
      </c>
      <c r="D2843" s="171" t="s">
        <v>2693</v>
      </c>
      <c r="E2843" s="372" t="s">
        <v>1505</v>
      </c>
      <c r="F2843" s="372"/>
      <c r="G2843" s="173" t="s">
        <v>21</v>
      </c>
      <c r="H2843" s="191">
        <v>1</v>
      </c>
      <c r="I2843" s="192">
        <v>0.9</v>
      </c>
      <c r="J2843" s="192">
        <v>0.9</v>
      </c>
    </row>
    <row r="2844" spans="1:10" ht="25.9" customHeight="1">
      <c r="A2844" s="171" t="s">
        <v>1502</v>
      </c>
      <c r="B2844" s="172" t="s">
        <v>2694</v>
      </c>
      <c r="C2844" s="171" t="s">
        <v>13</v>
      </c>
      <c r="D2844" s="171" t="s">
        <v>2695</v>
      </c>
      <c r="E2844" s="372" t="s">
        <v>1505</v>
      </c>
      <c r="F2844" s="372"/>
      <c r="G2844" s="173" t="s">
        <v>21</v>
      </c>
      <c r="H2844" s="191">
        <v>1</v>
      </c>
      <c r="I2844" s="192">
        <v>8.8800000000000008</v>
      </c>
      <c r="J2844" s="192">
        <v>8.8800000000000008</v>
      </c>
    </row>
    <row r="2845" spans="1:10" ht="25.5">
      <c r="A2845" s="174"/>
      <c r="B2845" s="174"/>
      <c r="C2845" s="174"/>
      <c r="D2845" s="174"/>
      <c r="E2845" s="174" t="s">
        <v>1512</v>
      </c>
      <c r="F2845" s="175">
        <v>1.2</v>
      </c>
      <c r="G2845" s="174" t="s">
        <v>1513</v>
      </c>
      <c r="H2845" s="175">
        <v>0</v>
      </c>
      <c r="I2845" s="174" t="s">
        <v>1514</v>
      </c>
      <c r="J2845" s="175">
        <v>1.2</v>
      </c>
    </row>
    <row r="2846" spans="1:10">
      <c r="A2846" s="174"/>
      <c r="B2846" s="174"/>
      <c r="C2846" s="174"/>
      <c r="D2846" s="174"/>
      <c r="E2846" s="174" t="s">
        <v>1515</v>
      </c>
      <c r="F2846" s="175">
        <v>2.88</v>
      </c>
      <c r="G2846" s="174"/>
      <c r="H2846" s="373" t="s">
        <v>1516</v>
      </c>
      <c r="I2846" s="373"/>
      <c r="J2846" s="175">
        <v>14.42</v>
      </c>
    </row>
    <row r="2847" spans="1:10" ht="49.9" customHeight="1" thickBot="1">
      <c r="A2847" s="176"/>
      <c r="B2847" s="176"/>
      <c r="C2847" s="176"/>
      <c r="D2847" s="176"/>
      <c r="E2847" s="176"/>
      <c r="F2847" s="176"/>
      <c r="G2847" s="176" t="s">
        <v>1517</v>
      </c>
      <c r="H2847" s="193">
        <v>57</v>
      </c>
      <c r="I2847" s="176" t="s">
        <v>1518</v>
      </c>
      <c r="J2847" s="194">
        <v>821.94</v>
      </c>
    </row>
    <row r="2848" spans="1:10" ht="1.1499999999999999" customHeight="1" thickTop="1">
      <c r="A2848" s="177"/>
      <c r="B2848" s="177"/>
      <c r="C2848" s="177"/>
      <c r="D2848" s="177"/>
      <c r="E2848" s="177"/>
      <c r="F2848" s="177"/>
      <c r="G2848" s="177"/>
      <c r="H2848" s="177"/>
      <c r="I2848" s="177"/>
      <c r="J2848" s="177"/>
    </row>
    <row r="2849" spans="1:10" ht="18" customHeight="1">
      <c r="A2849" s="178" t="s">
        <v>2696</v>
      </c>
      <c r="B2849" s="179" t="s">
        <v>1480</v>
      </c>
      <c r="C2849" s="178" t="s">
        <v>1481</v>
      </c>
      <c r="D2849" s="178" t="s">
        <v>1482</v>
      </c>
      <c r="E2849" s="374" t="s">
        <v>1483</v>
      </c>
      <c r="F2849" s="374"/>
      <c r="G2849" s="180" t="s">
        <v>1484</v>
      </c>
      <c r="H2849" s="179" t="s">
        <v>1485</v>
      </c>
      <c r="I2849" s="179" t="s">
        <v>1486</v>
      </c>
      <c r="J2849" s="179" t="s">
        <v>1487</v>
      </c>
    </row>
    <row r="2850" spans="1:10" ht="25.9" customHeight="1">
      <c r="A2850" s="181" t="s">
        <v>1488</v>
      </c>
      <c r="B2850" s="182" t="s">
        <v>2697</v>
      </c>
      <c r="C2850" s="181" t="s">
        <v>13</v>
      </c>
      <c r="D2850" s="181" t="s">
        <v>1094</v>
      </c>
      <c r="E2850" s="375" t="s">
        <v>1545</v>
      </c>
      <c r="F2850" s="375"/>
      <c r="G2850" s="183" t="s">
        <v>21</v>
      </c>
      <c r="H2850" s="195">
        <v>1</v>
      </c>
      <c r="I2850" s="196">
        <v>12.16</v>
      </c>
      <c r="J2850" s="196">
        <v>12.16</v>
      </c>
    </row>
    <row r="2851" spans="1:10" ht="25.9" customHeight="1">
      <c r="A2851" s="168" t="s">
        <v>1492</v>
      </c>
      <c r="B2851" s="169" t="s">
        <v>1550</v>
      </c>
      <c r="C2851" s="168" t="s">
        <v>13</v>
      </c>
      <c r="D2851" s="168" t="s">
        <v>1551</v>
      </c>
      <c r="E2851" s="371" t="s">
        <v>1498</v>
      </c>
      <c r="F2851" s="371"/>
      <c r="G2851" s="170" t="s">
        <v>1499</v>
      </c>
      <c r="H2851" s="189">
        <v>4.7600000000000003E-2</v>
      </c>
      <c r="I2851" s="190">
        <v>22.65</v>
      </c>
      <c r="J2851" s="190">
        <v>1.07</v>
      </c>
    </row>
    <row r="2852" spans="1:10" ht="24" customHeight="1">
      <c r="A2852" s="168" t="s">
        <v>1492</v>
      </c>
      <c r="B2852" s="169" t="s">
        <v>1552</v>
      </c>
      <c r="C2852" s="168" t="s">
        <v>13</v>
      </c>
      <c r="D2852" s="168" t="s">
        <v>1553</v>
      </c>
      <c r="E2852" s="371" t="s">
        <v>1498</v>
      </c>
      <c r="F2852" s="371"/>
      <c r="G2852" s="170" t="s">
        <v>1499</v>
      </c>
      <c r="H2852" s="189">
        <v>4.7600000000000003E-2</v>
      </c>
      <c r="I2852" s="190">
        <v>27.6</v>
      </c>
      <c r="J2852" s="190">
        <v>1.31</v>
      </c>
    </row>
    <row r="2853" spans="1:10" ht="39" customHeight="1">
      <c r="A2853" s="171" t="s">
        <v>1502</v>
      </c>
      <c r="B2853" s="172" t="s">
        <v>2692</v>
      </c>
      <c r="C2853" s="171" t="s">
        <v>13</v>
      </c>
      <c r="D2853" s="171" t="s">
        <v>2693</v>
      </c>
      <c r="E2853" s="372" t="s">
        <v>1505</v>
      </c>
      <c r="F2853" s="372"/>
      <c r="G2853" s="173" t="s">
        <v>21</v>
      </c>
      <c r="H2853" s="191">
        <v>1</v>
      </c>
      <c r="I2853" s="192">
        <v>0.9</v>
      </c>
      <c r="J2853" s="192">
        <v>0.9</v>
      </c>
    </row>
    <row r="2854" spans="1:10" ht="25.9" customHeight="1">
      <c r="A2854" s="171" t="s">
        <v>1502</v>
      </c>
      <c r="B2854" s="172" t="s">
        <v>2694</v>
      </c>
      <c r="C2854" s="171" t="s">
        <v>13</v>
      </c>
      <c r="D2854" s="171" t="s">
        <v>2695</v>
      </c>
      <c r="E2854" s="372" t="s">
        <v>1505</v>
      </c>
      <c r="F2854" s="372"/>
      <c r="G2854" s="173" t="s">
        <v>21</v>
      </c>
      <c r="H2854" s="191">
        <v>1</v>
      </c>
      <c r="I2854" s="192">
        <v>8.8800000000000008</v>
      </c>
      <c r="J2854" s="192">
        <v>8.8800000000000008</v>
      </c>
    </row>
    <row r="2855" spans="1:10" ht="25.5">
      <c r="A2855" s="174"/>
      <c r="B2855" s="174"/>
      <c r="C2855" s="174"/>
      <c r="D2855" s="174"/>
      <c r="E2855" s="174" t="s">
        <v>1512</v>
      </c>
      <c r="F2855" s="175">
        <v>1.63</v>
      </c>
      <c r="G2855" s="174" t="s">
        <v>1513</v>
      </c>
      <c r="H2855" s="175">
        <v>0</v>
      </c>
      <c r="I2855" s="174" t="s">
        <v>1514</v>
      </c>
      <c r="J2855" s="175">
        <v>1.63</v>
      </c>
    </row>
    <row r="2856" spans="1:10">
      <c r="A2856" s="174"/>
      <c r="B2856" s="174"/>
      <c r="C2856" s="174"/>
      <c r="D2856" s="174"/>
      <c r="E2856" s="174" t="s">
        <v>1515</v>
      </c>
      <c r="F2856" s="175">
        <v>3.04</v>
      </c>
      <c r="G2856" s="174"/>
      <c r="H2856" s="373" t="s">
        <v>1516</v>
      </c>
      <c r="I2856" s="373"/>
      <c r="J2856" s="175">
        <v>15.2</v>
      </c>
    </row>
    <row r="2857" spans="1:10" ht="49.9" customHeight="1" thickBot="1">
      <c r="A2857" s="176"/>
      <c r="B2857" s="176"/>
      <c r="C2857" s="176"/>
      <c r="D2857" s="176"/>
      <c r="E2857" s="176"/>
      <c r="F2857" s="176"/>
      <c r="G2857" s="176" t="s">
        <v>1517</v>
      </c>
      <c r="H2857" s="193">
        <v>8</v>
      </c>
      <c r="I2857" s="176" t="s">
        <v>1518</v>
      </c>
      <c r="J2857" s="194">
        <v>121.6</v>
      </c>
    </row>
    <row r="2858" spans="1:10" ht="1.1499999999999999" customHeight="1" thickTop="1">
      <c r="A2858" s="177"/>
      <c r="B2858" s="177"/>
      <c r="C2858" s="177"/>
      <c r="D2858" s="177"/>
      <c r="E2858" s="177"/>
      <c r="F2858" s="177"/>
      <c r="G2858" s="177"/>
      <c r="H2858" s="177"/>
      <c r="I2858" s="177"/>
      <c r="J2858" s="177"/>
    </row>
    <row r="2859" spans="1:10" ht="18" customHeight="1">
      <c r="A2859" s="178" t="s">
        <v>2698</v>
      </c>
      <c r="B2859" s="179" t="s">
        <v>1480</v>
      </c>
      <c r="C2859" s="178" t="s">
        <v>1481</v>
      </c>
      <c r="D2859" s="178" t="s">
        <v>1482</v>
      </c>
      <c r="E2859" s="374" t="s">
        <v>1483</v>
      </c>
      <c r="F2859" s="374"/>
      <c r="G2859" s="180" t="s">
        <v>1484</v>
      </c>
      <c r="H2859" s="179" t="s">
        <v>1485</v>
      </c>
      <c r="I2859" s="179" t="s">
        <v>1486</v>
      </c>
      <c r="J2859" s="179" t="s">
        <v>1487</v>
      </c>
    </row>
    <row r="2860" spans="1:10" ht="25.9" customHeight="1">
      <c r="A2860" s="181" t="s">
        <v>1488</v>
      </c>
      <c r="B2860" s="182" t="s">
        <v>2699</v>
      </c>
      <c r="C2860" s="181" t="s">
        <v>13</v>
      </c>
      <c r="D2860" s="181" t="s">
        <v>1097</v>
      </c>
      <c r="E2860" s="375" t="s">
        <v>1545</v>
      </c>
      <c r="F2860" s="375"/>
      <c r="G2860" s="183" t="s">
        <v>21</v>
      </c>
      <c r="H2860" s="195">
        <v>1</v>
      </c>
      <c r="I2860" s="196">
        <v>13.37</v>
      </c>
      <c r="J2860" s="196">
        <v>13.37</v>
      </c>
    </row>
    <row r="2861" spans="1:10" ht="25.9" customHeight="1">
      <c r="A2861" s="168" t="s">
        <v>1492</v>
      </c>
      <c r="B2861" s="169" t="s">
        <v>1550</v>
      </c>
      <c r="C2861" s="168" t="s">
        <v>13</v>
      </c>
      <c r="D2861" s="168" t="s">
        <v>1551</v>
      </c>
      <c r="E2861" s="371" t="s">
        <v>1498</v>
      </c>
      <c r="F2861" s="371"/>
      <c r="G2861" s="170" t="s">
        <v>1499</v>
      </c>
      <c r="H2861" s="189">
        <v>6.6299999999999998E-2</v>
      </c>
      <c r="I2861" s="190">
        <v>22.65</v>
      </c>
      <c r="J2861" s="190">
        <v>1.5</v>
      </c>
    </row>
    <row r="2862" spans="1:10" ht="24" customHeight="1">
      <c r="A2862" s="168" t="s">
        <v>1492</v>
      </c>
      <c r="B2862" s="169" t="s">
        <v>1552</v>
      </c>
      <c r="C2862" s="168" t="s">
        <v>13</v>
      </c>
      <c r="D2862" s="168" t="s">
        <v>1553</v>
      </c>
      <c r="E2862" s="371" t="s">
        <v>1498</v>
      </c>
      <c r="F2862" s="371"/>
      <c r="G2862" s="170" t="s">
        <v>1499</v>
      </c>
      <c r="H2862" s="189">
        <v>6.6299999999999998E-2</v>
      </c>
      <c r="I2862" s="190">
        <v>27.6</v>
      </c>
      <c r="J2862" s="190">
        <v>1.82</v>
      </c>
    </row>
    <row r="2863" spans="1:10" ht="39" customHeight="1">
      <c r="A2863" s="171" t="s">
        <v>1502</v>
      </c>
      <c r="B2863" s="172" t="s">
        <v>2700</v>
      </c>
      <c r="C2863" s="171" t="s">
        <v>13</v>
      </c>
      <c r="D2863" s="171" t="s">
        <v>2701</v>
      </c>
      <c r="E2863" s="372" t="s">
        <v>1505</v>
      </c>
      <c r="F2863" s="372"/>
      <c r="G2863" s="173" t="s">
        <v>21</v>
      </c>
      <c r="H2863" s="191">
        <v>1</v>
      </c>
      <c r="I2863" s="192">
        <v>1.17</v>
      </c>
      <c r="J2863" s="192">
        <v>1.17</v>
      </c>
    </row>
    <row r="2864" spans="1:10" ht="25.9" customHeight="1">
      <c r="A2864" s="171" t="s">
        <v>1502</v>
      </c>
      <c r="B2864" s="172" t="s">
        <v>2694</v>
      </c>
      <c r="C2864" s="171" t="s">
        <v>13</v>
      </c>
      <c r="D2864" s="171" t="s">
        <v>2695</v>
      </c>
      <c r="E2864" s="372" t="s">
        <v>1505</v>
      </c>
      <c r="F2864" s="372"/>
      <c r="G2864" s="173" t="s">
        <v>21</v>
      </c>
      <c r="H2864" s="191">
        <v>1</v>
      </c>
      <c r="I2864" s="192">
        <v>8.8800000000000008</v>
      </c>
      <c r="J2864" s="192">
        <v>8.8800000000000008</v>
      </c>
    </row>
    <row r="2865" spans="1:10" ht="25.5">
      <c r="A2865" s="174"/>
      <c r="B2865" s="174"/>
      <c r="C2865" s="174"/>
      <c r="D2865" s="174"/>
      <c r="E2865" s="174" t="s">
        <v>1512</v>
      </c>
      <c r="F2865" s="175">
        <v>2.27</v>
      </c>
      <c r="G2865" s="174" t="s">
        <v>1513</v>
      </c>
      <c r="H2865" s="175">
        <v>0</v>
      </c>
      <c r="I2865" s="174" t="s">
        <v>1514</v>
      </c>
      <c r="J2865" s="175">
        <v>2.27</v>
      </c>
    </row>
    <row r="2866" spans="1:10">
      <c r="A2866" s="174"/>
      <c r="B2866" s="174"/>
      <c r="C2866" s="174"/>
      <c r="D2866" s="174"/>
      <c r="E2866" s="174" t="s">
        <v>1515</v>
      </c>
      <c r="F2866" s="175">
        <v>3.34</v>
      </c>
      <c r="G2866" s="174"/>
      <c r="H2866" s="373" t="s">
        <v>1516</v>
      </c>
      <c r="I2866" s="373"/>
      <c r="J2866" s="175">
        <v>16.71</v>
      </c>
    </row>
    <row r="2867" spans="1:10" ht="49.9" customHeight="1" thickBot="1">
      <c r="A2867" s="176"/>
      <c r="B2867" s="176"/>
      <c r="C2867" s="176"/>
      <c r="D2867" s="176"/>
      <c r="E2867" s="176"/>
      <c r="F2867" s="176"/>
      <c r="G2867" s="176" t="s">
        <v>1517</v>
      </c>
      <c r="H2867" s="193">
        <v>4</v>
      </c>
      <c r="I2867" s="176" t="s">
        <v>1518</v>
      </c>
      <c r="J2867" s="194">
        <v>66.84</v>
      </c>
    </row>
    <row r="2868" spans="1:10" ht="1.1499999999999999" customHeight="1" thickTop="1">
      <c r="A2868" s="177"/>
      <c r="B2868" s="177"/>
      <c r="C2868" s="177"/>
      <c r="D2868" s="177"/>
      <c r="E2868" s="177"/>
      <c r="F2868" s="177"/>
      <c r="G2868" s="177"/>
      <c r="H2868" s="177"/>
      <c r="I2868" s="177"/>
      <c r="J2868" s="177"/>
    </row>
    <row r="2869" spans="1:10" ht="18" customHeight="1">
      <c r="A2869" s="178" t="s">
        <v>2702</v>
      </c>
      <c r="B2869" s="179" t="s">
        <v>1480</v>
      </c>
      <c r="C2869" s="178" t="s">
        <v>1481</v>
      </c>
      <c r="D2869" s="178" t="s">
        <v>1482</v>
      </c>
      <c r="E2869" s="374" t="s">
        <v>1483</v>
      </c>
      <c r="F2869" s="374"/>
      <c r="G2869" s="180" t="s">
        <v>1484</v>
      </c>
      <c r="H2869" s="179" t="s">
        <v>1485</v>
      </c>
      <c r="I2869" s="179" t="s">
        <v>1486</v>
      </c>
      <c r="J2869" s="179" t="s">
        <v>1487</v>
      </c>
    </row>
    <row r="2870" spans="1:10" ht="25.9" customHeight="1">
      <c r="A2870" s="181" t="s">
        <v>1488</v>
      </c>
      <c r="B2870" s="182" t="s">
        <v>2703</v>
      </c>
      <c r="C2870" s="181" t="s">
        <v>13</v>
      </c>
      <c r="D2870" s="181" t="s">
        <v>1100</v>
      </c>
      <c r="E2870" s="375" t="s">
        <v>1545</v>
      </c>
      <c r="F2870" s="375"/>
      <c r="G2870" s="183" t="s">
        <v>21</v>
      </c>
      <c r="H2870" s="195">
        <v>1</v>
      </c>
      <c r="I2870" s="196">
        <v>59.89</v>
      </c>
      <c r="J2870" s="196">
        <v>59.89</v>
      </c>
    </row>
    <row r="2871" spans="1:10" ht="25.9" customHeight="1">
      <c r="A2871" s="168" t="s">
        <v>1492</v>
      </c>
      <c r="B2871" s="169" t="s">
        <v>1550</v>
      </c>
      <c r="C2871" s="168" t="s">
        <v>13</v>
      </c>
      <c r="D2871" s="168" t="s">
        <v>1551</v>
      </c>
      <c r="E2871" s="371" t="s">
        <v>1498</v>
      </c>
      <c r="F2871" s="371"/>
      <c r="G2871" s="170" t="s">
        <v>1499</v>
      </c>
      <c r="H2871" s="189">
        <v>0.13250000000000001</v>
      </c>
      <c r="I2871" s="190">
        <v>22.65</v>
      </c>
      <c r="J2871" s="190">
        <v>3</v>
      </c>
    </row>
    <row r="2872" spans="1:10" ht="24" customHeight="1">
      <c r="A2872" s="168" t="s">
        <v>1492</v>
      </c>
      <c r="B2872" s="169" t="s">
        <v>1552</v>
      </c>
      <c r="C2872" s="168" t="s">
        <v>13</v>
      </c>
      <c r="D2872" s="168" t="s">
        <v>1553</v>
      </c>
      <c r="E2872" s="371" t="s">
        <v>1498</v>
      </c>
      <c r="F2872" s="371"/>
      <c r="G2872" s="170" t="s">
        <v>1499</v>
      </c>
      <c r="H2872" s="189">
        <v>0.13250000000000001</v>
      </c>
      <c r="I2872" s="190">
        <v>27.6</v>
      </c>
      <c r="J2872" s="190">
        <v>3.65</v>
      </c>
    </row>
    <row r="2873" spans="1:10" ht="39" customHeight="1">
      <c r="A2873" s="171" t="s">
        <v>1502</v>
      </c>
      <c r="B2873" s="172" t="s">
        <v>2700</v>
      </c>
      <c r="C2873" s="171" t="s">
        <v>13</v>
      </c>
      <c r="D2873" s="171" t="s">
        <v>2701</v>
      </c>
      <c r="E2873" s="372" t="s">
        <v>1505</v>
      </c>
      <c r="F2873" s="372"/>
      <c r="G2873" s="173" t="s">
        <v>21</v>
      </c>
      <c r="H2873" s="191">
        <v>2</v>
      </c>
      <c r="I2873" s="192">
        <v>1.17</v>
      </c>
      <c r="J2873" s="192">
        <v>2.34</v>
      </c>
    </row>
    <row r="2874" spans="1:10" ht="25.9" customHeight="1">
      <c r="A2874" s="171" t="s">
        <v>1502</v>
      </c>
      <c r="B2874" s="172" t="s">
        <v>2704</v>
      </c>
      <c r="C2874" s="171" t="s">
        <v>13</v>
      </c>
      <c r="D2874" s="171" t="s">
        <v>2705</v>
      </c>
      <c r="E2874" s="372" t="s">
        <v>1505</v>
      </c>
      <c r="F2874" s="372"/>
      <c r="G2874" s="173" t="s">
        <v>21</v>
      </c>
      <c r="H2874" s="191">
        <v>1</v>
      </c>
      <c r="I2874" s="192">
        <v>50.9</v>
      </c>
      <c r="J2874" s="192">
        <v>50.9</v>
      </c>
    </row>
    <row r="2875" spans="1:10" ht="25.5">
      <c r="A2875" s="174"/>
      <c r="B2875" s="174"/>
      <c r="C2875" s="174"/>
      <c r="D2875" s="174"/>
      <c r="E2875" s="174" t="s">
        <v>1512</v>
      </c>
      <c r="F2875" s="175">
        <v>4.5599999999999996</v>
      </c>
      <c r="G2875" s="174" t="s">
        <v>1513</v>
      </c>
      <c r="H2875" s="175">
        <v>0</v>
      </c>
      <c r="I2875" s="174" t="s">
        <v>1514</v>
      </c>
      <c r="J2875" s="175">
        <v>4.5599999999999996</v>
      </c>
    </row>
    <row r="2876" spans="1:10">
      <c r="A2876" s="174"/>
      <c r="B2876" s="174"/>
      <c r="C2876" s="174"/>
      <c r="D2876" s="174"/>
      <c r="E2876" s="174" t="s">
        <v>1515</v>
      </c>
      <c r="F2876" s="175">
        <v>14.97</v>
      </c>
      <c r="G2876" s="174"/>
      <c r="H2876" s="373" t="s">
        <v>1516</v>
      </c>
      <c r="I2876" s="373"/>
      <c r="J2876" s="175">
        <v>74.86</v>
      </c>
    </row>
    <row r="2877" spans="1:10" ht="49.9" customHeight="1" thickBot="1">
      <c r="A2877" s="176"/>
      <c r="B2877" s="176"/>
      <c r="C2877" s="176"/>
      <c r="D2877" s="176"/>
      <c r="E2877" s="176"/>
      <c r="F2877" s="176"/>
      <c r="G2877" s="176" t="s">
        <v>1517</v>
      </c>
      <c r="H2877" s="193">
        <v>18</v>
      </c>
      <c r="I2877" s="176" t="s">
        <v>1518</v>
      </c>
      <c r="J2877" s="194">
        <v>1347.48</v>
      </c>
    </row>
    <row r="2878" spans="1:10" ht="1.1499999999999999" customHeight="1" thickTop="1">
      <c r="A2878" s="177"/>
      <c r="B2878" s="177"/>
      <c r="C2878" s="177"/>
      <c r="D2878" s="177"/>
      <c r="E2878" s="177"/>
      <c r="F2878" s="177"/>
      <c r="G2878" s="177"/>
      <c r="H2878" s="177"/>
      <c r="I2878" s="177"/>
      <c r="J2878" s="177"/>
    </row>
    <row r="2879" spans="1:10" ht="18" customHeight="1">
      <c r="A2879" s="178" t="s">
        <v>2706</v>
      </c>
      <c r="B2879" s="179" t="s">
        <v>1480</v>
      </c>
      <c r="C2879" s="178" t="s">
        <v>1481</v>
      </c>
      <c r="D2879" s="178" t="s">
        <v>1482</v>
      </c>
      <c r="E2879" s="374" t="s">
        <v>1483</v>
      </c>
      <c r="F2879" s="374"/>
      <c r="G2879" s="180" t="s">
        <v>1484</v>
      </c>
      <c r="H2879" s="179" t="s">
        <v>1485</v>
      </c>
      <c r="I2879" s="179" t="s">
        <v>1486</v>
      </c>
      <c r="J2879" s="179" t="s">
        <v>1487</v>
      </c>
    </row>
    <row r="2880" spans="1:10" ht="25.9" customHeight="1">
      <c r="A2880" s="181" t="s">
        <v>1488</v>
      </c>
      <c r="B2880" s="182" t="s">
        <v>2707</v>
      </c>
      <c r="C2880" s="181" t="s">
        <v>13</v>
      </c>
      <c r="D2880" s="181" t="s">
        <v>1103</v>
      </c>
      <c r="E2880" s="375" t="s">
        <v>1545</v>
      </c>
      <c r="F2880" s="375"/>
      <c r="G2880" s="183" t="s">
        <v>21</v>
      </c>
      <c r="H2880" s="195">
        <v>1</v>
      </c>
      <c r="I2880" s="196">
        <v>62.83</v>
      </c>
      <c r="J2880" s="196">
        <v>62.83</v>
      </c>
    </row>
    <row r="2881" spans="1:10" ht="25.9" customHeight="1">
      <c r="A2881" s="168" t="s">
        <v>1492</v>
      </c>
      <c r="B2881" s="169" t="s">
        <v>1550</v>
      </c>
      <c r="C2881" s="168" t="s">
        <v>13</v>
      </c>
      <c r="D2881" s="168" t="s">
        <v>1551</v>
      </c>
      <c r="E2881" s="371" t="s">
        <v>1498</v>
      </c>
      <c r="F2881" s="371"/>
      <c r="G2881" s="170" t="s">
        <v>1499</v>
      </c>
      <c r="H2881" s="189">
        <v>0.18229999999999999</v>
      </c>
      <c r="I2881" s="190">
        <v>22.65</v>
      </c>
      <c r="J2881" s="190">
        <v>4.12</v>
      </c>
    </row>
    <row r="2882" spans="1:10" ht="24" customHeight="1">
      <c r="A2882" s="168" t="s">
        <v>1492</v>
      </c>
      <c r="B2882" s="169" t="s">
        <v>1552</v>
      </c>
      <c r="C2882" s="168" t="s">
        <v>13</v>
      </c>
      <c r="D2882" s="168" t="s">
        <v>1553</v>
      </c>
      <c r="E2882" s="371" t="s">
        <v>1498</v>
      </c>
      <c r="F2882" s="371"/>
      <c r="G2882" s="170" t="s">
        <v>1499</v>
      </c>
      <c r="H2882" s="189">
        <v>0.18229999999999999</v>
      </c>
      <c r="I2882" s="190">
        <v>27.6</v>
      </c>
      <c r="J2882" s="190">
        <v>5.03</v>
      </c>
    </row>
    <row r="2883" spans="1:10" ht="39" customHeight="1">
      <c r="A2883" s="171" t="s">
        <v>1502</v>
      </c>
      <c r="B2883" s="172" t="s">
        <v>2708</v>
      </c>
      <c r="C2883" s="171" t="s">
        <v>13</v>
      </c>
      <c r="D2883" s="171" t="s">
        <v>2709</v>
      </c>
      <c r="E2883" s="372" t="s">
        <v>1505</v>
      </c>
      <c r="F2883" s="372"/>
      <c r="G2883" s="173" t="s">
        <v>21</v>
      </c>
      <c r="H2883" s="191">
        <v>2</v>
      </c>
      <c r="I2883" s="192">
        <v>1.39</v>
      </c>
      <c r="J2883" s="192">
        <v>2.78</v>
      </c>
    </row>
    <row r="2884" spans="1:10" ht="25.9" customHeight="1">
      <c r="A2884" s="171" t="s">
        <v>1502</v>
      </c>
      <c r="B2884" s="172" t="s">
        <v>2704</v>
      </c>
      <c r="C2884" s="171" t="s">
        <v>13</v>
      </c>
      <c r="D2884" s="171" t="s">
        <v>2705</v>
      </c>
      <c r="E2884" s="372" t="s">
        <v>1505</v>
      </c>
      <c r="F2884" s="372"/>
      <c r="G2884" s="173" t="s">
        <v>21</v>
      </c>
      <c r="H2884" s="191">
        <v>1</v>
      </c>
      <c r="I2884" s="192">
        <v>50.9</v>
      </c>
      <c r="J2884" s="192">
        <v>50.9</v>
      </c>
    </row>
    <row r="2885" spans="1:10" ht="25.5">
      <c r="A2885" s="174"/>
      <c r="B2885" s="174"/>
      <c r="C2885" s="174"/>
      <c r="D2885" s="174"/>
      <c r="E2885" s="174" t="s">
        <v>1512</v>
      </c>
      <c r="F2885" s="175">
        <v>6.27</v>
      </c>
      <c r="G2885" s="174" t="s">
        <v>1513</v>
      </c>
      <c r="H2885" s="175">
        <v>0</v>
      </c>
      <c r="I2885" s="174" t="s">
        <v>1514</v>
      </c>
      <c r="J2885" s="175">
        <v>6.27</v>
      </c>
    </row>
    <row r="2886" spans="1:10">
      <c r="A2886" s="174"/>
      <c r="B2886" s="174"/>
      <c r="C2886" s="174"/>
      <c r="D2886" s="174"/>
      <c r="E2886" s="174" t="s">
        <v>1515</v>
      </c>
      <c r="F2886" s="175">
        <v>15.7</v>
      </c>
      <c r="G2886" s="174"/>
      <c r="H2886" s="373" t="s">
        <v>1516</v>
      </c>
      <c r="I2886" s="373"/>
      <c r="J2886" s="175">
        <v>78.53</v>
      </c>
    </row>
    <row r="2887" spans="1:10" ht="49.9" customHeight="1" thickBot="1">
      <c r="A2887" s="176"/>
      <c r="B2887" s="176"/>
      <c r="C2887" s="176"/>
      <c r="D2887" s="176"/>
      <c r="E2887" s="176"/>
      <c r="F2887" s="176"/>
      <c r="G2887" s="176" t="s">
        <v>1517</v>
      </c>
      <c r="H2887" s="193">
        <v>4</v>
      </c>
      <c r="I2887" s="176" t="s">
        <v>1518</v>
      </c>
      <c r="J2887" s="194">
        <v>314.12</v>
      </c>
    </row>
    <row r="2888" spans="1:10" ht="1.1499999999999999" customHeight="1" thickTop="1">
      <c r="A2888" s="177"/>
      <c r="B2888" s="177"/>
      <c r="C2888" s="177"/>
      <c r="D2888" s="177"/>
      <c r="E2888" s="177"/>
      <c r="F2888" s="177"/>
      <c r="G2888" s="177"/>
      <c r="H2888" s="177"/>
      <c r="I2888" s="177"/>
      <c r="J2888" s="177"/>
    </row>
    <row r="2889" spans="1:10" ht="18" customHeight="1">
      <c r="A2889" s="178" t="s">
        <v>2710</v>
      </c>
      <c r="B2889" s="179" t="s">
        <v>1480</v>
      </c>
      <c r="C2889" s="178" t="s">
        <v>1481</v>
      </c>
      <c r="D2889" s="178" t="s">
        <v>1482</v>
      </c>
      <c r="E2889" s="374" t="s">
        <v>1483</v>
      </c>
      <c r="F2889" s="374"/>
      <c r="G2889" s="180" t="s">
        <v>1484</v>
      </c>
      <c r="H2889" s="179" t="s">
        <v>1485</v>
      </c>
      <c r="I2889" s="179" t="s">
        <v>1486</v>
      </c>
      <c r="J2889" s="179" t="s">
        <v>1487</v>
      </c>
    </row>
    <row r="2890" spans="1:10" ht="25.9" customHeight="1">
      <c r="A2890" s="181" t="s">
        <v>1488</v>
      </c>
      <c r="B2890" s="182" t="s">
        <v>2711</v>
      </c>
      <c r="C2890" s="181" t="s">
        <v>13</v>
      </c>
      <c r="D2890" s="181" t="s">
        <v>1106</v>
      </c>
      <c r="E2890" s="375" t="s">
        <v>1545</v>
      </c>
      <c r="F2890" s="375"/>
      <c r="G2890" s="183" t="s">
        <v>21</v>
      </c>
      <c r="H2890" s="195">
        <v>1</v>
      </c>
      <c r="I2890" s="196">
        <v>66.69</v>
      </c>
      <c r="J2890" s="196">
        <v>66.69</v>
      </c>
    </row>
    <row r="2891" spans="1:10" ht="25.9" customHeight="1">
      <c r="A2891" s="168" t="s">
        <v>1492</v>
      </c>
      <c r="B2891" s="169" t="s">
        <v>1550</v>
      </c>
      <c r="C2891" s="168" t="s">
        <v>13</v>
      </c>
      <c r="D2891" s="168" t="s">
        <v>1551</v>
      </c>
      <c r="E2891" s="371" t="s">
        <v>1498</v>
      </c>
      <c r="F2891" s="371"/>
      <c r="G2891" s="170" t="s">
        <v>1499</v>
      </c>
      <c r="H2891" s="189">
        <v>0.27050000000000002</v>
      </c>
      <c r="I2891" s="190">
        <v>22.65</v>
      </c>
      <c r="J2891" s="190">
        <v>6.12</v>
      </c>
    </row>
    <row r="2892" spans="1:10" ht="24" customHeight="1">
      <c r="A2892" s="168" t="s">
        <v>1492</v>
      </c>
      <c r="B2892" s="169" t="s">
        <v>1552</v>
      </c>
      <c r="C2892" s="168" t="s">
        <v>13</v>
      </c>
      <c r="D2892" s="168" t="s">
        <v>1553</v>
      </c>
      <c r="E2892" s="371" t="s">
        <v>1498</v>
      </c>
      <c r="F2892" s="371"/>
      <c r="G2892" s="170" t="s">
        <v>1499</v>
      </c>
      <c r="H2892" s="189">
        <v>0.27050000000000002</v>
      </c>
      <c r="I2892" s="190">
        <v>27.6</v>
      </c>
      <c r="J2892" s="190">
        <v>7.46</v>
      </c>
    </row>
    <row r="2893" spans="1:10" ht="39" customHeight="1">
      <c r="A2893" s="171" t="s">
        <v>1502</v>
      </c>
      <c r="B2893" s="172" t="s">
        <v>2712</v>
      </c>
      <c r="C2893" s="171" t="s">
        <v>13</v>
      </c>
      <c r="D2893" s="171" t="s">
        <v>2713</v>
      </c>
      <c r="E2893" s="372" t="s">
        <v>1505</v>
      </c>
      <c r="F2893" s="372"/>
      <c r="G2893" s="173" t="s">
        <v>21</v>
      </c>
      <c r="H2893" s="191">
        <v>2</v>
      </c>
      <c r="I2893" s="192">
        <v>1.5</v>
      </c>
      <c r="J2893" s="192">
        <v>3</v>
      </c>
    </row>
    <row r="2894" spans="1:10" ht="25.9" customHeight="1">
      <c r="A2894" s="171" t="s">
        <v>1502</v>
      </c>
      <c r="B2894" s="172" t="s">
        <v>2714</v>
      </c>
      <c r="C2894" s="171" t="s">
        <v>13</v>
      </c>
      <c r="D2894" s="171" t="s">
        <v>2715</v>
      </c>
      <c r="E2894" s="372" t="s">
        <v>1505</v>
      </c>
      <c r="F2894" s="372"/>
      <c r="G2894" s="173" t="s">
        <v>21</v>
      </c>
      <c r="H2894" s="191">
        <v>1</v>
      </c>
      <c r="I2894" s="192">
        <v>50.11</v>
      </c>
      <c r="J2894" s="192">
        <v>50.11</v>
      </c>
    </row>
    <row r="2895" spans="1:10" ht="25.5">
      <c r="A2895" s="174"/>
      <c r="B2895" s="174"/>
      <c r="C2895" s="174"/>
      <c r="D2895" s="174"/>
      <c r="E2895" s="174" t="s">
        <v>1512</v>
      </c>
      <c r="F2895" s="175">
        <v>9.3000000000000007</v>
      </c>
      <c r="G2895" s="174" t="s">
        <v>1513</v>
      </c>
      <c r="H2895" s="175">
        <v>0</v>
      </c>
      <c r="I2895" s="174" t="s">
        <v>1514</v>
      </c>
      <c r="J2895" s="175">
        <v>9.3000000000000007</v>
      </c>
    </row>
    <row r="2896" spans="1:10">
      <c r="A2896" s="174"/>
      <c r="B2896" s="174"/>
      <c r="C2896" s="174"/>
      <c r="D2896" s="174"/>
      <c r="E2896" s="174" t="s">
        <v>1515</v>
      </c>
      <c r="F2896" s="175">
        <v>16.670000000000002</v>
      </c>
      <c r="G2896" s="174"/>
      <c r="H2896" s="373" t="s">
        <v>1516</v>
      </c>
      <c r="I2896" s="373"/>
      <c r="J2896" s="175">
        <v>83.36</v>
      </c>
    </row>
    <row r="2897" spans="1:10" ht="49.9" customHeight="1" thickBot="1">
      <c r="A2897" s="176"/>
      <c r="B2897" s="176"/>
      <c r="C2897" s="176"/>
      <c r="D2897" s="176"/>
      <c r="E2897" s="176"/>
      <c r="F2897" s="176"/>
      <c r="G2897" s="176" t="s">
        <v>1517</v>
      </c>
      <c r="H2897" s="193">
        <v>1</v>
      </c>
      <c r="I2897" s="176" t="s">
        <v>1518</v>
      </c>
      <c r="J2897" s="194">
        <v>83.36</v>
      </c>
    </row>
    <row r="2898" spans="1:10" ht="1.1499999999999999" customHeight="1" thickTop="1">
      <c r="A2898" s="177"/>
      <c r="B2898" s="177"/>
      <c r="C2898" s="177"/>
      <c r="D2898" s="177"/>
      <c r="E2898" s="177"/>
      <c r="F2898" s="177"/>
      <c r="G2898" s="177"/>
      <c r="H2898" s="177"/>
      <c r="I2898" s="177"/>
      <c r="J2898" s="177"/>
    </row>
    <row r="2899" spans="1:10" ht="18" customHeight="1">
      <c r="A2899" s="178" t="s">
        <v>2716</v>
      </c>
      <c r="B2899" s="179" t="s">
        <v>1480</v>
      </c>
      <c r="C2899" s="178" t="s">
        <v>1481</v>
      </c>
      <c r="D2899" s="178" t="s">
        <v>1482</v>
      </c>
      <c r="E2899" s="374" t="s">
        <v>1483</v>
      </c>
      <c r="F2899" s="374"/>
      <c r="G2899" s="180" t="s">
        <v>1484</v>
      </c>
      <c r="H2899" s="179" t="s">
        <v>1485</v>
      </c>
      <c r="I2899" s="179" t="s">
        <v>1486</v>
      </c>
      <c r="J2899" s="179" t="s">
        <v>1487</v>
      </c>
    </row>
    <row r="2900" spans="1:10" ht="25.9" customHeight="1">
      <c r="A2900" s="181" t="s">
        <v>1488</v>
      </c>
      <c r="B2900" s="182" t="s">
        <v>2717</v>
      </c>
      <c r="C2900" s="181" t="s">
        <v>13</v>
      </c>
      <c r="D2900" s="181" t="s">
        <v>1109</v>
      </c>
      <c r="E2900" s="375" t="s">
        <v>1545</v>
      </c>
      <c r="F2900" s="375"/>
      <c r="G2900" s="183" t="s">
        <v>21</v>
      </c>
      <c r="H2900" s="195">
        <v>1</v>
      </c>
      <c r="I2900" s="196">
        <v>75.849999999999994</v>
      </c>
      <c r="J2900" s="196">
        <v>75.849999999999994</v>
      </c>
    </row>
    <row r="2901" spans="1:10" ht="25.9" customHeight="1">
      <c r="A2901" s="168" t="s">
        <v>1492</v>
      </c>
      <c r="B2901" s="169" t="s">
        <v>1550</v>
      </c>
      <c r="C2901" s="168" t="s">
        <v>13</v>
      </c>
      <c r="D2901" s="168" t="s">
        <v>1551</v>
      </c>
      <c r="E2901" s="371" t="s">
        <v>1498</v>
      </c>
      <c r="F2901" s="371"/>
      <c r="G2901" s="170" t="s">
        <v>1499</v>
      </c>
      <c r="H2901" s="189">
        <v>0.1988</v>
      </c>
      <c r="I2901" s="190">
        <v>22.65</v>
      </c>
      <c r="J2901" s="190">
        <v>4.5</v>
      </c>
    </row>
    <row r="2902" spans="1:10" ht="24" customHeight="1">
      <c r="A2902" s="168" t="s">
        <v>1492</v>
      </c>
      <c r="B2902" s="169" t="s">
        <v>1552</v>
      </c>
      <c r="C2902" s="168" t="s">
        <v>13</v>
      </c>
      <c r="D2902" s="168" t="s">
        <v>1553</v>
      </c>
      <c r="E2902" s="371" t="s">
        <v>1498</v>
      </c>
      <c r="F2902" s="371"/>
      <c r="G2902" s="170" t="s">
        <v>1499</v>
      </c>
      <c r="H2902" s="189">
        <v>0.1988</v>
      </c>
      <c r="I2902" s="190">
        <v>27.6</v>
      </c>
      <c r="J2902" s="190">
        <v>5.48</v>
      </c>
    </row>
    <row r="2903" spans="1:10" ht="39" customHeight="1">
      <c r="A2903" s="171" t="s">
        <v>1502</v>
      </c>
      <c r="B2903" s="172" t="s">
        <v>2700</v>
      </c>
      <c r="C2903" s="171" t="s">
        <v>13</v>
      </c>
      <c r="D2903" s="171" t="s">
        <v>2701</v>
      </c>
      <c r="E2903" s="372" t="s">
        <v>1505</v>
      </c>
      <c r="F2903" s="372"/>
      <c r="G2903" s="173" t="s">
        <v>21</v>
      </c>
      <c r="H2903" s="191">
        <v>3</v>
      </c>
      <c r="I2903" s="192">
        <v>1.17</v>
      </c>
      <c r="J2903" s="192">
        <v>3.51</v>
      </c>
    </row>
    <row r="2904" spans="1:10" ht="25.9" customHeight="1">
      <c r="A2904" s="171" t="s">
        <v>1502</v>
      </c>
      <c r="B2904" s="172" t="s">
        <v>2718</v>
      </c>
      <c r="C2904" s="171" t="s">
        <v>13</v>
      </c>
      <c r="D2904" s="171" t="s">
        <v>2719</v>
      </c>
      <c r="E2904" s="372" t="s">
        <v>1505</v>
      </c>
      <c r="F2904" s="372"/>
      <c r="G2904" s="173" t="s">
        <v>21</v>
      </c>
      <c r="H2904" s="191">
        <v>1</v>
      </c>
      <c r="I2904" s="192">
        <v>62.36</v>
      </c>
      <c r="J2904" s="192">
        <v>62.36</v>
      </c>
    </row>
    <row r="2905" spans="1:10" ht="25.5">
      <c r="A2905" s="174"/>
      <c r="B2905" s="174"/>
      <c r="C2905" s="174"/>
      <c r="D2905" s="174"/>
      <c r="E2905" s="174" t="s">
        <v>1512</v>
      </c>
      <c r="F2905" s="175">
        <v>6.84</v>
      </c>
      <c r="G2905" s="174" t="s">
        <v>1513</v>
      </c>
      <c r="H2905" s="175">
        <v>0</v>
      </c>
      <c r="I2905" s="174" t="s">
        <v>1514</v>
      </c>
      <c r="J2905" s="175">
        <v>6.84</v>
      </c>
    </row>
    <row r="2906" spans="1:10">
      <c r="A2906" s="174"/>
      <c r="B2906" s="174"/>
      <c r="C2906" s="174"/>
      <c r="D2906" s="174"/>
      <c r="E2906" s="174" t="s">
        <v>1515</v>
      </c>
      <c r="F2906" s="175">
        <v>18.96</v>
      </c>
      <c r="G2906" s="174"/>
      <c r="H2906" s="373" t="s">
        <v>1516</v>
      </c>
      <c r="I2906" s="373"/>
      <c r="J2906" s="175">
        <v>94.81</v>
      </c>
    </row>
    <row r="2907" spans="1:10" ht="49.9" customHeight="1" thickBot="1">
      <c r="A2907" s="176"/>
      <c r="B2907" s="176"/>
      <c r="C2907" s="176"/>
      <c r="D2907" s="176"/>
      <c r="E2907" s="176"/>
      <c r="F2907" s="176"/>
      <c r="G2907" s="176" t="s">
        <v>1517</v>
      </c>
      <c r="H2907" s="193">
        <v>2</v>
      </c>
      <c r="I2907" s="176" t="s">
        <v>1518</v>
      </c>
      <c r="J2907" s="194">
        <v>189.62</v>
      </c>
    </row>
    <row r="2908" spans="1:10" ht="1.1499999999999999" customHeight="1" thickTop="1">
      <c r="A2908" s="177"/>
      <c r="B2908" s="177"/>
      <c r="C2908" s="177"/>
      <c r="D2908" s="177"/>
      <c r="E2908" s="177"/>
      <c r="F2908" s="177"/>
      <c r="G2908" s="177"/>
      <c r="H2908" s="177"/>
      <c r="I2908" s="177"/>
      <c r="J2908" s="177"/>
    </row>
    <row r="2909" spans="1:10" ht="18" customHeight="1">
      <c r="A2909" s="178" t="s">
        <v>2720</v>
      </c>
      <c r="B2909" s="179" t="s">
        <v>1480</v>
      </c>
      <c r="C2909" s="178" t="s">
        <v>1481</v>
      </c>
      <c r="D2909" s="178" t="s">
        <v>1482</v>
      </c>
      <c r="E2909" s="374" t="s">
        <v>1483</v>
      </c>
      <c r="F2909" s="374"/>
      <c r="G2909" s="180" t="s">
        <v>1484</v>
      </c>
      <c r="H2909" s="179" t="s">
        <v>1485</v>
      </c>
      <c r="I2909" s="179" t="s">
        <v>1486</v>
      </c>
      <c r="J2909" s="179" t="s">
        <v>1487</v>
      </c>
    </row>
    <row r="2910" spans="1:10" ht="25.9" customHeight="1">
      <c r="A2910" s="181" t="s">
        <v>1488</v>
      </c>
      <c r="B2910" s="182" t="s">
        <v>1564</v>
      </c>
      <c r="C2910" s="181" t="s">
        <v>13</v>
      </c>
      <c r="D2910" s="181" t="s">
        <v>1112</v>
      </c>
      <c r="E2910" s="375" t="s">
        <v>1545</v>
      </c>
      <c r="F2910" s="375"/>
      <c r="G2910" s="183" t="s">
        <v>21</v>
      </c>
      <c r="H2910" s="195">
        <v>1</v>
      </c>
      <c r="I2910" s="196">
        <v>96.24</v>
      </c>
      <c r="J2910" s="196">
        <v>96.24</v>
      </c>
    </row>
    <row r="2911" spans="1:10" ht="25.9" customHeight="1">
      <c r="A2911" s="168" t="s">
        <v>1492</v>
      </c>
      <c r="B2911" s="169" t="s">
        <v>1550</v>
      </c>
      <c r="C2911" s="168" t="s">
        <v>13</v>
      </c>
      <c r="D2911" s="168" t="s">
        <v>1551</v>
      </c>
      <c r="E2911" s="371" t="s">
        <v>1498</v>
      </c>
      <c r="F2911" s="371"/>
      <c r="G2911" s="170" t="s">
        <v>1499</v>
      </c>
      <c r="H2911" s="189">
        <v>0.56769999999999998</v>
      </c>
      <c r="I2911" s="190">
        <v>22.65</v>
      </c>
      <c r="J2911" s="190">
        <v>12.85</v>
      </c>
    </row>
    <row r="2912" spans="1:10" ht="24" customHeight="1">
      <c r="A2912" s="168" t="s">
        <v>1492</v>
      </c>
      <c r="B2912" s="169" t="s">
        <v>1552</v>
      </c>
      <c r="C2912" s="168" t="s">
        <v>13</v>
      </c>
      <c r="D2912" s="168" t="s">
        <v>1553</v>
      </c>
      <c r="E2912" s="371" t="s">
        <v>1498</v>
      </c>
      <c r="F2912" s="371"/>
      <c r="G2912" s="170" t="s">
        <v>1499</v>
      </c>
      <c r="H2912" s="189">
        <v>0.56769999999999998</v>
      </c>
      <c r="I2912" s="190">
        <v>27.6</v>
      </c>
      <c r="J2912" s="190">
        <v>15.66</v>
      </c>
    </row>
    <row r="2913" spans="1:10" ht="39" customHeight="1">
      <c r="A2913" s="171" t="s">
        <v>1502</v>
      </c>
      <c r="B2913" s="172" t="s">
        <v>2721</v>
      </c>
      <c r="C2913" s="171" t="s">
        <v>13</v>
      </c>
      <c r="D2913" s="171" t="s">
        <v>2722</v>
      </c>
      <c r="E2913" s="372" t="s">
        <v>1505</v>
      </c>
      <c r="F2913" s="372"/>
      <c r="G2913" s="173" t="s">
        <v>21</v>
      </c>
      <c r="H2913" s="191">
        <v>3</v>
      </c>
      <c r="I2913" s="192">
        <v>1.79</v>
      </c>
      <c r="J2913" s="192">
        <v>5.37</v>
      </c>
    </row>
    <row r="2914" spans="1:10" ht="25.9" customHeight="1">
      <c r="A2914" s="171" t="s">
        <v>1502</v>
      </c>
      <c r="B2914" s="172" t="s">
        <v>2718</v>
      </c>
      <c r="C2914" s="171" t="s">
        <v>13</v>
      </c>
      <c r="D2914" s="171" t="s">
        <v>2719</v>
      </c>
      <c r="E2914" s="372" t="s">
        <v>1505</v>
      </c>
      <c r="F2914" s="372"/>
      <c r="G2914" s="173" t="s">
        <v>21</v>
      </c>
      <c r="H2914" s="191">
        <v>1</v>
      </c>
      <c r="I2914" s="192">
        <v>62.36</v>
      </c>
      <c r="J2914" s="192">
        <v>62.36</v>
      </c>
    </row>
    <row r="2915" spans="1:10" ht="25.5">
      <c r="A2915" s="174"/>
      <c r="B2915" s="174"/>
      <c r="C2915" s="174"/>
      <c r="D2915" s="174"/>
      <c r="E2915" s="174" t="s">
        <v>1512</v>
      </c>
      <c r="F2915" s="175">
        <v>19.55</v>
      </c>
      <c r="G2915" s="174" t="s">
        <v>1513</v>
      </c>
      <c r="H2915" s="175">
        <v>0</v>
      </c>
      <c r="I2915" s="174" t="s">
        <v>1514</v>
      </c>
      <c r="J2915" s="175">
        <v>19.55</v>
      </c>
    </row>
    <row r="2916" spans="1:10">
      <c r="A2916" s="174"/>
      <c r="B2916" s="174"/>
      <c r="C2916" s="174"/>
      <c r="D2916" s="174"/>
      <c r="E2916" s="174" t="s">
        <v>1515</v>
      </c>
      <c r="F2916" s="175">
        <v>24.06</v>
      </c>
      <c r="G2916" s="174"/>
      <c r="H2916" s="373" t="s">
        <v>1516</v>
      </c>
      <c r="I2916" s="373"/>
      <c r="J2916" s="175">
        <v>120.3</v>
      </c>
    </row>
    <row r="2917" spans="1:10" ht="49.9" customHeight="1" thickBot="1">
      <c r="A2917" s="176"/>
      <c r="B2917" s="176"/>
      <c r="C2917" s="176"/>
      <c r="D2917" s="176"/>
      <c r="E2917" s="176"/>
      <c r="F2917" s="176"/>
      <c r="G2917" s="176" t="s">
        <v>1517</v>
      </c>
      <c r="H2917" s="193">
        <v>2</v>
      </c>
      <c r="I2917" s="176" t="s">
        <v>1518</v>
      </c>
      <c r="J2917" s="194">
        <v>240.6</v>
      </c>
    </row>
    <row r="2918" spans="1:10" ht="1.1499999999999999" customHeight="1" thickTop="1">
      <c r="A2918" s="177"/>
      <c r="B2918" s="177"/>
      <c r="C2918" s="177"/>
      <c r="D2918" s="177"/>
      <c r="E2918" s="177"/>
      <c r="F2918" s="177"/>
      <c r="G2918" s="177"/>
      <c r="H2918" s="177"/>
      <c r="I2918" s="177"/>
      <c r="J2918" s="177"/>
    </row>
    <row r="2919" spans="1:10" ht="18" customHeight="1">
      <c r="A2919" s="178" t="s">
        <v>2723</v>
      </c>
      <c r="B2919" s="179" t="s">
        <v>1480</v>
      </c>
      <c r="C2919" s="178" t="s">
        <v>1481</v>
      </c>
      <c r="D2919" s="178" t="s">
        <v>1482</v>
      </c>
      <c r="E2919" s="374" t="s">
        <v>1483</v>
      </c>
      <c r="F2919" s="374"/>
      <c r="G2919" s="180" t="s">
        <v>1484</v>
      </c>
      <c r="H2919" s="179" t="s">
        <v>1485</v>
      </c>
      <c r="I2919" s="179" t="s">
        <v>1486</v>
      </c>
      <c r="J2919" s="179" t="s">
        <v>1487</v>
      </c>
    </row>
    <row r="2920" spans="1:10" ht="39" customHeight="1">
      <c r="A2920" s="181" t="s">
        <v>1488</v>
      </c>
      <c r="B2920" s="182" t="s">
        <v>2724</v>
      </c>
      <c r="C2920" s="181" t="s">
        <v>13</v>
      </c>
      <c r="D2920" s="181" t="s">
        <v>1115</v>
      </c>
      <c r="E2920" s="375" t="s">
        <v>1545</v>
      </c>
      <c r="F2920" s="375"/>
      <c r="G2920" s="183" t="s">
        <v>21</v>
      </c>
      <c r="H2920" s="195">
        <v>1</v>
      </c>
      <c r="I2920" s="196">
        <v>155.51</v>
      </c>
      <c r="J2920" s="196">
        <v>155.51</v>
      </c>
    </row>
    <row r="2921" spans="1:10" ht="25.9" customHeight="1">
      <c r="A2921" s="168" t="s">
        <v>1492</v>
      </c>
      <c r="B2921" s="169" t="s">
        <v>1550</v>
      </c>
      <c r="C2921" s="168" t="s">
        <v>13</v>
      </c>
      <c r="D2921" s="168" t="s">
        <v>1551</v>
      </c>
      <c r="E2921" s="371" t="s">
        <v>1498</v>
      </c>
      <c r="F2921" s="371"/>
      <c r="G2921" s="170" t="s">
        <v>1499</v>
      </c>
      <c r="H2921" s="189">
        <v>0.78300000000000003</v>
      </c>
      <c r="I2921" s="190">
        <v>22.65</v>
      </c>
      <c r="J2921" s="190">
        <v>17.73</v>
      </c>
    </row>
    <row r="2922" spans="1:10" ht="24" customHeight="1">
      <c r="A2922" s="168" t="s">
        <v>1492</v>
      </c>
      <c r="B2922" s="169" t="s">
        <v>1552</v>
      </c>
      <c r="C2922" s="168" t="s">
        <v>13</v>
      </c>
      <c r="D2922" s="168" t="s">
        <v>1553</v>
      </c>
      <c r="E2922" s="371" t="s">
        <v>1498</v>
      </c>
      <c r="F2922" s="371"/>
      <c r="G2922" s="170" t="s">
        <v>1499</v>
      </c>
      <c r="H2922" s="189">
        <v>0.78300000000000003</v>
      </c>
      <c r="I2922" s="190">
        <v>27.6</v>
      </c>
      <c r="J2922" s="190">
        <v>21.61</v>
      </c>
    </row>
    <row r="2923" spans="1:10" ht="39" customHeight="1">
      <c r="A2923" s="171" t="s">
        <v>1502</v>
      </c>
      <c r="B2923" s="172" t="s">
        <v>2725</v>
      </c>
      <c r="C2923" s="171" t="s">
        <v>13</v>
      </c>
      <c r="D2923" s="171" t="s">
        <v>2726</v>
      </c>
      <c r="E2923" s="372" t="s">
        <v>1505</v>
      </c>
      <c r="F2923" s="372"/>
      <c r="G2923" s="173" t="s">
        <v>21</v>
      </c>
      <c r="H2923" s="191">
        <v>3</v>
      </c>
      <c r="I2923" s="192">
        <v>2.4700000000000002</v>
      </c>
      <c r="J2923" s="192">
        <v>7.41</v>
      </c>
    </row>
    <row r="2924" spans="1:10" ht="25.9" customHeight="1">
      <c r="A2924" s="171" t="s">
        <v>1502</v>
      </c>
      <c r="B2924" s="172" t="s">
        <v>2727</v>
      </c>
      <c r="C2924" s="171" t="s">
        <v>13</v>
      </c>
      <c r="D2924" s="171" t="s">
        <v>2728</v>
      </c>
      <c r="E2924" s="372" t="s">
        <v>1505</v>
      </c>
      <c r="F2924" s="372"/>
      <c r="G2924" s="173" t="s">
        <v>21</v>
      </c>
      <c r="H2924" s="191">
        <v>1</v>
      </c>
      <c r="I2924" s="192">
        <v>108.76</v>
      </c>
      <c r="J2924" s="192">
        <v>108.76</v>
      </c>
    </row>
    <row r="2925" spans="1:10" ht="25.5">
      <c r="A2925" s="174"/>
      <c r="B2925" s="174"/>
      <c r="C2925" s="174"/>
      <c r="D2925" s="174"/>
      <c r="E2925" s="174" t="s">
        <v>1512</v>
      </c>
      <c r="F2925" s="175">
        <v>26.96</v>
      </c>
      <c r="G2925" s="174" t="s">
        <v>1513</v>
      </c>
      <c r="H2925" s="175">
        <v>0</v>
      </c>
      <c r="I2925" s="174" t="s">
        <v>1514</v>
      </c>
      <c r="J2925" s="175">
        <v>26.96</v>
      </c>
    </row>
    <row r="2926" spans="1:10">
      <c r="A2926" s="174"/>
      <c r="B2926" s="174"/>
      <c r="C2926" s="174"/>
      <c r="D2926" s="174"/>
      <c r="E2926" s="174" t="s">
        <v>1515</v>
      </c>
      <c r="F2926" s="175">
        <v>38.869999999999997</v>
      </c>
      <c r="G2926" s="174"/>
      <c r="H2926" s="373" t="s">
        <v>1516</v>
      </c>
      <c r="I2926" s="373"/>
      <c r="J2926" s="175">
        <v>194.38</v>
      </c>
    </row>
    <row r="2927" spans="1:10" ht="49.9" customHeight="1" thickBot="1">
      <c r="A2927" s="176"/>
      <c r="B2927" s="176"/>
      <c r="C2927" s="176"/>
      <c r="D2927" s="176"/>
      <c r="E2927" s="176"/>
      <c r="F2927" s="176"/>
      <c r="G2927" s="176" t="s">
        <v>1517</v>
      </c>
      <c r="H2927" s="193">
        <v>8</v>
      </c>
      <c r="I2927" s="176" t="s">
        <v>1518</v>
      </c>
      <c r="J2927" s="194">
        <v>1555.04</v>
      </c>
    </row>
    <row r="2928" spans="1:10" ht="1.1499999999999999" customHeight="1" thickTop="1">
      <c r="A2928" s="177"/>
      <c r="B2928" s="177"/>
      <c r="C2928" s="177"/>
      <c r="D2928" s="177"/>
      <c r="E2928" s="177"/>
      <c r="F2928" s="177"/>
      <c r="G2928" s="177"/>
      <c r="H2928" s="177"/>
      <c r="I2928" s="177"/>
      <c r="J2928" s="177"/>
    </row>
    <row r="2929" spans="1:10" ht="18" customHeight="1">
      <c r="A2929" s="178" t="s">
        <v>2729</v>
      </c>
      <c r="B2929" s="179" t="s">
        <v>1480</v>
      </c>
      <c r="C2929" s="178" t="s">
        <v>1481</v>
      </c>
      <c r="D2929" s="178" t="s">
        <v>1482</v>
      </c>
      <c r="E2929" s="374" t="s">
        <v>1483</v>
      </c>
      <c r="F2929" s="374"/>
      <c r="G2929" s="180" t="s">
        <v>1484</v>
      </c>
      <c r="H2929" s="179" t="s">
        <v>1485</v>
      </c>
      <c r="I2929" s="179" t="s">
        <v>1486</v>
      </c>
      <c r="J2929" s="179" t="s">
        <v>1487</v>
      </c>
    </row>
    <row r="2930" spans="1:10" ht="39" customHeight="1">
      <c r="A2930" s="181" t="s">
        <v>1488</v>
      </c>
      <c r="B2930" s="182" t="s">
        <v>2730</v>
      </c>
      <c r="C2930" s="181" t="s">
        <v>13</v>
      </c>
      <c r="D2930" s="181" t="s">
        <v>1118</v>
      </c>
      <c r="E2930" s="375" t="s">
        <v>1545</v>
      </c>
      <c r="F2930" s="375"/>
      <c r="G2930" s="183" t="s">
        <v>21</v>
      </c>
      <c r="H2930" s="195">
        <v>1</v>
      </c>
      <c r="I2930" s="196">
        <v>1343.54</v>
      </c>
      <c r="J2930" s="196">
        <v>1343.54</v>
      </c>
    </row>
    <row r="2931" spans="1:10" ht="25.9" customHeight="1">
      <c r="A2931" s="168" t="s">
        <v>1492</v>
      </c>
      <c r="B2931" s="169" t="s">
        <v>1550</v>
      </c>
      <c r="C2931" s="168" t="s">
        <v>13</v>
      </c>
      <c r="D2931" s="168" t="s">
        <v>1551</v>
      </c>
      <c r="E2931" s="371" t="s">
        <v>1498</v>
      </c>
      <c r="F2931" s="371"/>
      <c r="G2931" s="170" t="s">
        <v>1499</v>
      </c>
      <c r="H2931" s="189">
        <v>1.3231999999999999</v>
      </c>
      <c r="I2931" s="190">
        <v>22.65</v>
      </c>
      <c r="J2931" s="190">
        <v>29.97</v>
      </c>
    </row>
    <row r="2932" spans="1:10" ht="24" customHeight="1">
      <c r="A2932" s="168" t="s">
        <v>1492</v>
      </c>
      <c r="B2932" s="169" t="s">
        <v>1552</v>
      </c>
      <c r="C2932" s="168" t="s">
        <v>13</v>
      </c>
      <c r="D2932" s="168" t="s">
        <v>1553</v>
      </c>
      <c r="E2932" s="371" t="s">
        <v>1498</v>
      </c>
      <c r="F2932" s="371"/>
      <c r="G2932" s="170" t="s">
        <v>1499</v>
      </c>
      <c r="H2932" s="189">
        <v>1.3231999999999999</v>
      </c>
      <c r="I2932" s="190">
        <v>27.6</v>
      </c>
      <c r="J2932" s="190">
        <v>36.520000000000003</v>
      </c>
    </row>
    <row r="2933" spans="1:10" ht="39" customHeight="1">
      <c r="A2933" s="171" t="s">
        <v>1502</v>
      </c>
      <c r="B2933" s="172" t="s">
        <v>2731</v>
      </c>
      <c r="C2933" s="171" t="s">
        <v>13</v>
      </c>
      <c r="D2933" s="171" t="s">
        <v>2732</v>
      </c>
      <c r="E2933" s="372" t="s">
        <v>1505</v>
      </c>
      <c r="F2933" s="372"/>
      <c r="G2933" s="173" t="s">
        <v>21</v>
      </c>
      <c r="H2933" s="191">
        <v>3</v>
      </c>
      <c r="I2933" s="192">
        <v>10.44</v>
      </c>
      <c r="J2933" s="192">
        <v>31.32</v>
      </c>
    </row>
    <row r="2934" spans="1:10" ht="25.9" customHeight="1">
      <c r="A2934" s="171" t="s">
        <v>1502</v>
      </c>
      <c r="B2934" s="172" t="s">
        <v>2733</v>
      </c>
      <c r="C2934" s="171" t="s">
        <v>13</v>
      </c>
      <c r="D2934" s="171" t="s">
        <v>2734</v>
      </c>
      <c r="E2934" s="372" t="s">
        <v>1505</v>
      </c>
      <c r="F2934" s="372"/>
      <c r="G2934" s="173" t="s">
        <v>21</v>
      </c>
      <c r="H2934" s="191">
        <v>1</v>
      </c>
      <c r="I2934" s="192">
        <v>1245.73</v>
      </c>
      <c r="J2934" s="192">
        <v>1245.73</v>
      </c>
    </row>
    <row r="2935" spans="1:10" ht="25.5">
      <c r="A2935" s="174"/>
      <c r="B2935" s="174"/>
      <c r="C2935" s="174"/>
      <c r="D2935" s="174"/>
      <c r="E2935" s="174" t="s">
        <v>1512</v>
      </c>
      <c r="F2935" s="175">
        <v>45.57</v>
      </c>
      <c r="G2935" s="174" t="s">
        <v>1513</v>
      </c>
      <c r="H2935" s="175">
        <v>0</v>
      </c>
      <c r="I2935" s="174" t="s">
        <v>1514</v>
      </c>
      <c r="J2935" s="175">
        <v>45.57</v>
      </c>
    </row>
    <row r="2936" spans="1:10">
      <c r="A2936" s="174"/>
      <c r="B2936" s="174"/>
      <c r="C2936" s="174"/>
      <c r="D2936" s="174"/>
      <c r="E2936" s="174" t="s">
        <v>1515</v>
      </c>
      <c r="F2936" s="175">
        <v>335.88</v>
      </c>
      <c r="G2936" s="174"/>
      <c r="H2936" s="373" t="s">
        <v>1516</v>
      </c>
      <c r="I2936" s="373"/>
      <c r="J2936" s="175">
        <v>1679.42</v>
      </c>
    </row>
    <row r="2937" spans="1:10" ht="49.9" customHeight="1" thickBot="1">
      <c r="A2937" s="176"/>
      <c r="B2937" s="176"/>
      <c r="C2937" s="176"/>
      <c r="D2937" s="176"/>
      <c r="E2937" s="176"/>
      <c r="F2937" s="176"/>
      <c r="G2937" s="176" t="s">
        <v>1517</v>
      </c>
      <c r="H2937" s="193">
        <v>2</v>
      </c>
      <c r="I2937" s="176" t="s">
        <v>1518</v>
      </c>
      <c r="J2937" s="194">
        <v>3358.84</v>
      </c>
    </row>
    <row r="2938" spans="1:10" ht="1.1499999999999999" customHeight="1" thickTop="1">
      <c r="A2938" s="177"/>
      <c r="B2938" s="177"/>
      <c r="C2938" s="177"/>
      <c r="D2938" s="177"/>
      <c r="E2938" s="177"/>
      <c r="F2938" s="177"/>
      <c r="G2938" s="177"/>
      <c r="H2938" s="177"/>
      <c r="I2938" s="177"/>
      <c r="J2938" s="177"/>
    </row>
    <row r="2939" spans="1:10" ht="18" customHeight="1">
      <c r="A2939" s="178" t="s">
        <v>2735</v>
      </c>
      <c r="B2939" s="179" t="s">
        <v>1480</v>
      </c>
      <c r="C2939" s="178" t="s">
        <v>1481</v>
      </c>
      <c r="D2939" s="178" t="s">
        <v>1482</v>
      </c>
      <c r="E2939" s="374" t="s">
        <v>1483</v>
      </c>
      <c r="F2939" s="374"/>
      <c r="G2939" s="180" t="s">
        <v>1484</v>
      </c>
      <c r="H2939" s="179" t="s">
        <v>1485</v>
      </c>
      <c r="I2939" s="179" t="s">
        <v>1486</v>
      </c>
      <c r="J2939" s="179" t="s">
        <v>1487</v>
      </c>
    </row>
    <row r="2940" spans="1:10" ht="39" customHeight="1">
      <c r="A2940" s="181" t="s">
        <v>1488</v>
      </c>
      <c r="B2940" s="182" t="s">
        <v>2736</v>
      </c>
      <c r="C2940" s="181" t="s">
        <v>13</v>
      </c>
      <c r="D2940" s="181" t="s">
        <v>1135</v>
      </c>
      <c r="E2940" s="375" t="s">
        <v>1545</v>
      </c>
      <c r="F2940" s="375"/>
      <c r="G2940" s="183" t="s">
        <v>29</v>
      </c>
      <c r="H2940" s="195">
        <v>1</v>
      </c>
      <c r="I2940" s="196">
        <v>17.559999999999999</v>
      </c>
      <c r="J2940" s="196">
        <v>17.559999999999999</v>
      </c>
    </row>
    <row r="2941" spans="1:10" ht="25.9" customHeight="1">
      <c r="A2941" s="168" t="s">
        <v>1492</v>
      </c>
      <c r="B2941" s="169" t="s">
        <v>1550</v>
      </c>
      <c r="C2941" s="168" t="s">
        <v>13</v>
      </c>
      <c r="D2941" s="168" t="s">
        <v>1551</v>
      </c>
      <c r="E2941" s="371" t="s">
        <v>1498</v>
      </c>
      <c r="F2941" s="371"/>
      <c r="G2941" s="170" t="s">
        <v>1499</v>
      </c>
      <c r="H2941" s="189">
        <v>9.0999999999999998E-2</v>
      </c>
      <c r="I2941" s="190">
        <v>22.65</v>
      </c>
      <c r="J2941" s="190">
        <v>2.06</v>
      </c>
    </row>
    <row r="2942" spans="1:10" ht="24" customHeight="1">
      <c r="A2942" s="168" t="s">
        <v>1492</v>
      </c>
      <c r="B2942" s="169" t="s">
        <v>1552</v>
      </c>
      <c r="C2942" s="168" t="s">
        <v>13</v>
      </c>
      <c r="D2942" s="168" t="s">
        <v>1553</v>
      </c>
      <c r="E2942" s="371" t="s">
        <v>1498</v>
      </c>
      <c r="F2942" s="371"/>
      <c r="G2942" s="170" t="s">
        <v>1499</v>
      </c>
      <c r="H2942" s="189">
        <v>9.0999999999999998E-2</v>
      </c>
      <c r="I2942" s="190">
        <v>27.6</v>
      </c>
      <c r="J2942" s="190">
        <v>2.5099999999999998</v>
      </c>
    </row>
    <row r="2943" spans="1:10" ht="64.900000000000006" customHeight="1">
      <c r="A2943" s="168" t="s">
        <v>1492</v>
      </c>
      <c r="B2943" s="169" t="s">
        <v>2737</v>
      </c>
      <c r="C2943" s="168" t="s">
        <v>13</v>
      </c>
      <c r="D2943" s="168" t="s">
        <v>2738</v>
      </c>
      <c r="E2943" s="371" t="s">
        <v>1938</v>
      </c>
      <c r="F2943" s="371"/>
      <c r="G2943" s="170" t="s">
        <v>29</v>
      </c>
      <c r="H2943" s="189">
        <v>1</v>
      </c>
      <c r="I2943" s="190">
        <v>9.84</v>
      </c>
      <c r="J2943" s="190">
        <v>9.84</v>
      </c>
    </row>
    <row r="2944" spans="1:10" ht="25.9" customHeight="1">
      <c r="A2944" s="171" t="s">
        <v>1502</v>
      </c>
      <c r="B2944" s="172" t="s">
        <v>2739</v>
      </c>
      <c r="C2944" s="171" t="s">
        <v>13</v>
      </c>
      <c r="D2944" s="171" t="s">
        <v>2740</v>
      </c>
      <c r="E2944" s="372" t="s">
        <v>1505</v>
      </c>
      <c r="F2944" s="372"/>
      <c r="G2944" s="173" t="s">
        <v>29</v>
      </c>
      <c r="H2944" s="191">
        <v>1.1000000000000001</v>
      </c>
      <c r="I2944" s="192">
        <v>2.87</v>
      </c>
      <c r="J2944" s="192">
        <v>3.15</v>
      </c>
    </row>
    <row r="2945" spans="1:10" ht="25.5">
      <c r="A2945" s="174"/>
      <c r="B2945" s="174"/>
      <c r="C2945" s="174"/>
      <c r="D2945" s="174"/>
      <c r="E2945" s="174" t="s">
        <v>1512</v>
      </c>
      <c r="F2945" s="175">
        <v>7.89</v>
      </c>
      <c r="G2945" s="174" t="s">
        <v>1513</v>
      </c>
      <c r="H2945" s="175">
        <v>0</v>
      </c>
      <c r="I2945" s="174" t="s">
        <v>1514</v>
      </c>
      <c r="J2945" s="175">
        <v>7.89</v>
      </c>
    </row>
    <row r="2946" spans="1:10">
      <c r="A2946" s="174"/>
      <c r="B2946" s="174"/>
      <c r="C2946" s="174"/>
      <c r="D2946" s="174"/>
      <c r="E2946" s="174" t="s">
        <v>1515</v>
      </c>
      <c r="F2946" s="175">
        <v>4.3899999999999997</v>
      </c>
      <c r="G2946" s="174"/>
      <c r="H2946" s="373" t="s">
        <v>1516</v>
      </c>
      <c r="I2946" s="373"/>
      <c r="J2946" s="175">
        <v>21.95</v>
      </c>
    </row>
    <row r="2947" spans="1:10" ht="49.9" customHeight="1" thickBot="1">
      <c r="A2947" s="176"/>
      <c r="B2947" s="176"/>
      <c r="C2947" s="176"/>
      <c r="D2947" s="176"/>
      <c r="E2947" s="176"/>
      <c r="F2947" s="176"/>
      <c r="G2947" s="176" t="s">
        <v>1517</v>
      </c>
      <c r="H2947" s="193">
        <v>408.3</v>
      </c>
      <c r="I2947" s="176" t="s">
        <v>1518</v>
      </c>
      <c r="J2947" s="194">
        <v>8962.18</v>
      </c>
    </row>
    <row r="2948" spans="1:10" ht="1.1499999999999999" customHeight="1" thickTop="1">
      <c r="A2948" s="177"/>
      <c r="B2948" s="177"/>
      <c r="C2948" s="177"/>
      <c r="D2948" s="177"/>
      <c r="E2948" s="177"/>
      <c r="F2948" s="177"/>
      <c r="G2948" s="177"/>
      <c r="H2948" s="177"/>
      <c r="I2948" s="177"/>
      <c r="J2948" s="177"/>
    </row>
    <row r="2949" spans="1:10" ht="18" customHeight="1">
      <c r="A2949" s="178" t="s">
        <v>2741</v>
      </c>
      <c r="B2949" s="179" t="s">
        <v>1480</v>
      </c>
      <c r="C2949" s="178" t="s">
        <v>1481</v>
      </c>
      <c r="D2949" s="178" t="s">
        <v>1482</v>
      </c>
      <c r="E2949" s="374" t="s">
        <v>1483</v>
      </c>
      <c r="F2949" s="374"/>
      <c r="G2949" s="180" t="s">
        <v>1484</v>
      </c>
      <c r="H2949" s="179" t="s">
        <v>1485</v>
      </c>
      <c r="I2949" s="179" t="s">
        <v>1486</v>
      </c>
      <c r="J2949" s="179" t="s">
        <v>1487</v>
      </c>
    </row>
    <row r="2950" spans="1:10" ht="39" customHeight="1">
      <c r="A2950" s="181" t="s">
        <v>1488</v>
      </c>
      <c r="B2950" s="182" t="s">
        <v>2742</v>
      </c>
      <c r="C2950" s="181" t="s">
        <v>13</v>
      </c>
      <c r="D2950" s="181" t="s">
        <v>1138</v>
      </c>
      <c r="E2950" s="375" t="s">
        <v>1545</v>
      </c>
      <c r="F2950" s="375"/>
      <c r="G2950" s="183" t="s">
        <v>29</v>
      </c>
      <c r="H2950" s="195">
        <v>1</v>
      </c>
      <c r="I2950" s="196">
        <v>20.5</v>
      </c>
      <c r="J2950" s="196">
        <v>20.5</v>
      </c>
    </row>
    <row r="2951" spans="1:10" ht="25.9" customHeight="1">
      <c r="A2951" s="168" t="s">
        <v>1492</v>
      </c>
      <c r="B2951" s="169" t="s">
        <v>1550</v>
      </c>
      <c r="C2951" s="168" t="s">
        <v>13</v>
      </c>
      <c r="D2951" s="168" t="s">
        <v>1551</v>
      </c>
      <c r="E2951" s="371" t="s">
        <v>1498</v>
      </c>
      <c r="F2951" s="371"/>
      <c r="G2951" s="170" t="s">
        <v>1499</v>
      </c>
      <c r="H2951" s="189">
        <v>0.105</v>
      </c>
      <c r="I2951" s="190">
        <v>22.65</v>
      </c>
      <c r="J2951" s="190">
        <v>2.37</v>
      </c>
    </row>
    <row r="2952" spans="1:10" ht="24" customHeight="1">
      <c r="A2952" s="168" t="s">
        <v>1492</v>
      </c>
      <c r="B2952" s="169" t="s">
        <v>1552</v>
      </c>
      <c r="C2952" s="168" t="s">
        <v>13</v>
      </c>
      <c r="D2952" s="168" t="s">
        <v>1553</v>
      </c>
      <c r="E2952" s="371" t="s">
        <v>1498</v>
      </c>
      <c r="F2952" s="371"/>
      <c r="G2952" s="170" t="s">
        <v>1499</v>
      </c>
      <c r="H2952" s="189">
        <v>0.105</v>
      </c>
      <c r="I2952" s="190">
        <v>27.6</v>
      </c>
      <c r="J2952" s="190">
        <v>2.89</v>
      </c>
    </row>
    <row r="2953" spans="1:10" ht="64.900000000000006" customHeight="1">
      <c r="A2953" s="168" t="s">
        <v>1492</v>
      </c>
      <c r="B2953" s="169" t="s">
        <v>2737</v>
      </c>
      <c r="C2953" s="168" t="s">
        <v>13</v>
      </c>
      <c r="D2953" s="168" t="s">
        <v>2738</v>
      </c>
      <c r="E2953" s="371" t="s">
        <v>1938</v>
      </c>
      <c r="F2953" s="371"/>
      <c r="G2953" s="170" t="s">
        <v>29</v>
      </c>
      <c r="H2953" s="189">
        <v>1</v>
      </c>
      <c r="I2953" s="190">
        <v>9.84</v>
      </c>
      <c r="J2953" s="190">
        <v>9.84</v>
      </c>
    </row>
    <row r="2954" spans="1:10" ht="25.9" customHeight="1">
      <c r="A2954" s="171" t="s">
        <v>1502</v>
      </c>
      <c r="B2954" s="172" t="s">
        <v>2743</v>
      </c>
      <c r="C2954" s="171" t="s">
        <v>13</v>
      </c>
      <c r="D2954" s="171" t="s">
        <v>2744</v>
      </c>
      <c r="E2954" s="372" t="s">
        <v>1505</v>
      </c>
      <c r="F2954" s="372"/>
      <c r="G2954" s="173" t="s">
        <v>29</v>
      </c>
      <c r="H2954" s="191">
        <v>1.1000000000000001</v>
      </c>
      <c r="I2954" s="192">
        <v>4.91</v>
      </c>
      <c r="J2954" s="192">
        <v>5.4</v>
      </c>
    </row>
    <row r="2955" spans="1:10" ht="25.5">
      <c r="A2955" s="174"/>
      <c r="B2955" s="174"/>
      <c r="C2955" s="174"/>
      <c r="D2955" s="174"/>
      <c r="E2955" s="174" t="s">
        <v>1512</v>
      </c>
      <c r="F2955" s="175">
        <v>8.36</v>
      </c>
      <c r="G2955" s="174" t="s">
        <v>1513</v>
      </c>
      <c r="H2955" s="175">
        <v>0</v>
      </c>
      <c r="I2955" s="174" t="s">
        <v>1514</v>
      </c>
      <c r="J2955" s="175">
        <v>8.36</v>
      </c>
    </row>
    <row r="2956" spans="1:10">
      <c r="A2956" s="174"/>
      <c r="B2956" s="174"/>
      <c r="C2956" s="174"/>
      <c r="D2956" s="174"/>
      <c r="E2956" s="174" t="s">
        <v>1515</v>
      </c>
      <c r="F2956" s="175">
        <v>5.12</v>
      </c>
      <c r="G2956" s="174"/>
      <c r="H2956" s="373" t="s">
        <v>1516</v>
      </c>
      <c r="I2956" s="373"/>
      <c r="J2956" s="175">
        <v>25.62</v>
      </c>
    </row>
    <row r="2957" spans="1:10" ht="49.9" customHeight="1" thickBot="1">
      <c r="A2957" s="176"/>
      <c r="B2957" s="176"/>
      <c r="C2957" s="176"/>
      <c r="D2957" s="176"/>
      <c r="E2957" s="176"/>
      <c r="F2957" s="176"/>
      <c r="G2957" s="176" t="s">
        <v>1517</v>
      </c>
      <c r="H2957" s="193">
        <v>174.4</v>
      </c>
      <c r="I2957" s="176" t="s">
        <v>1518</v>
      </c>
      <c r="J2957" s="194">
        <v>4468.12</v>
      </c>
    </row>
    <row r="2958" spans="1:10" ht="1.1499999999999999" customHeight="1" thickTop="1">
      <c r="A2958" s="177"/>
      <c r="B2958" s="177"/>
      <c r="C2958" s="177"/>
      <c r="D2958" s="177"/>
      <c r="E2958" s="177"/>
      <c r="F2958" s="177"/>
      <c r="G2958" s="177"/>
      <c r="H2958" s="177"/>
      <c r="I2958" s="177"/>
      <c r="J2958" s="177"/>
    </row>
    <row r="2959" spans="1:10" ht="18" customHeight="1">
      <c r="A2959" s="178" t="s">
        <v>2745</v>
      </c>
      <c r="B2959" s="179" t="s">
        <v>1480</v>
      </c>
      <c r="C2959" s="178" t="s">
        <v>1481</v>
      </c>
      <c r="D2959" s="178" t="s">
        <v>1482</v>
      </c>
      <c r="E2959" s="374" t="s">
        <v>1483</v>
      </c>
      <c r="F2959" s="374"/>
      <c r="G2959" s="180" t="s">
        <v>1484</v>
      </c>
      <c r="H2959" s="179" t="s">
        <v>1485</v>
      </c>
      <c r="I2959" s="179" t="s">
        <v>1486</v>
      </c>
      <c r="J2959" s="179" t="s">
        <v>1487</v>
      </c>
    </row>
    <row r="2960" spans="1:10" ht="39" customHeight="1">
      <c r="A2960" s="181" t="s">
        <v>1488</v>
      </c>
      <c r="B2960" s="182" t="s">
        <v>2746</v>
      </c>
      <c r="C2960" s="181" t="s">
        <v>13</v>
      </c>
      <c r="D2960" s="181" t="s">
        <v>1141</v>
      </c>
      <c r="E2960" s="375" t="s">
        <v>1545</v>
      </c>
      <c r="F2960" s="375"/>
      <c r="G2960" s="183" t="s">
        <v>29</v>
      </c>
      <c r="H2960" s="195">
        <v>1</v>
      </c>
      <c r="I2960" s="196">
        <v>19.34</v>
      </c>
      <c r="J2960" s="196">
        <v>19.34</v>
      </c>
    </row>
    <row r="2961" spans="1:10" ht="25.9" customHeight="1">
      <c r="A2961" s="168" t="s">
        <v>1492</v>
      </c>
      <c r="B2961" s="169" t="s">
        <v>1550</v>
      </c>
      <c r="C2961" s="168" t="s">
        <v>13</v>
      </c>
      <c r="D2961" s="168" t="s">
        <v>1551</v>
      </c>
      <c r="E2961" s="371" t="s">
        <v>1498</v>
      </c>
      <c r="F2961" s="371"/>
      <c r="G2961" s="170" t="s">
        <v>1499</v>
      </c>
      <c r="H2961" s="189">
        <v>0.11219999999999999</v>
      </c>
      <c r="I2961" s="190">
        <v>22.65</v>
      </c>
      <c r="J2961" s="190">
        <v>2.54</v>
      </c>
    </row>
    <row r="2962" spans="1:10" ht="24" customHeight="1">
      <c r="A2962" s="168" t="s">
        <v>1492</v>
      </c>
      <c r="B2962" s="169" t="s">
        <v>1552</v>
      </c>
      <c r="C2962" s="168" t="s">
        <v>13</v>
      </c>
      <c r="D2962" s="168" t="s">
        <v>1553</v>
      </c>
      <c r="E2962" s="371" t="s">
        <v>1498</v>
      </c>
      <c r="F2962" s="371"/>
      <c r="G2962" s="170" t="s">
        <v>1499</v>
      </c>
      <c r="H2962" s="189">
        <v>0.11219999999999999</v>
      </c>
      <c r="I2962" s="190">
        <v>27.6</v>
      </c>
      <c r="J2962" s="190">
        <v>3.09</v>
      </c>
    </row>
    <row r="2963" spans="1:10" ht="25.9" customHeight="1">
      <c r="A2963" s="171" t="s">
        <v>1502</v>
      </c>
      <c r="B2963" s="172" t="s">
        <v>2747</v>
      </c>
      <c r="C2963" s="171" t="s">
        <v>13</v>
      </c>
      <c r="D2963" s="171" t="s">
        <v>2748</v>
      </c>
      <c r="E2963" s="372" t="s">
        <v>1505</v>
      </c>
      <c r="F2963" s="372"/>
      <c r="G2963" s="173" t="s">
        <v>29</v>
      </c>
      <c r="H2963" s="191">
        <v>1.1000000000000001</v>
      </c>
      <c r="I2963" s="192">
        <v>12.47</v>
      </c>
      <c r="J2963" s="192">
        <v>13.71</v>
      </c>
    </row>
    <row r="2964" spans="1:10" ht="25.5">
      <c r="A2964" s="174"/>
      <c r="B2964" s="174"/>
      <c r="C2964" s="174"/>
      <c r="D2964" s="174"/>
      <c r="E2964" s="174" t="s">
        <v>1512</v>
      </c>
      <c r="F2964" s="175">
        <v>3.86</v>
      </c>
      <c r="G2964" s="174" t="s">
        <v>1513</v>
      </c>
      <c r="H2964" s="175">
        <v>0</v>
      </c>
      <c r="I2964" s="174" t="s">
        <v>1514</v>
      </c>
      <c r="J2964" s="175">
        <v>3.86</v>
      </c>
    </row>
    <row r="2965" spans="1:10">
      <c r="A2965" s="174"/>
      <c r="B2965" s="174"/>
      <c r="C2965" s="174"/>
      <c r="D2965" s="174"/>
      <c r="E2965" s="174" t="s">
        <v>1515</v>
      </c>
      <c r="F2965" s="175">
        <v>4.83</v>
      </c>
      <c r="G2965" s="174"/>
      <c r="H2965" s="373" t="s">
        <v>1516</v>
      </c>
      <c r="I2965" s="373"/>
      <c r="J2965" s="175">
        <v>24.17</v>
      </c>
    </row>
    <row r="2966" spans="1:10" ht="49.9" customHeight="1" thickBot="1">
      <c r="A2966" s="176"/>
      <c r="B2966" s="176"/>
      <c r="C2966" s="176"/>
      <c r="D2966" s="176"/>
      <c r="E2966" s="176"/>
      <c r="F2966" s="176"/>
      <c r="G2966" s="176" t="s">
        <v>1517</v>
      </c>
      <c r="H2966" s="193">
        <v>334.9</v>
      </c>
      <c r="I2966" s="176" t="s">
        <v>1518</v>
      </c>
      <c r="J2966" s="194">
        <v>8094.53</v>
      </c>
    </row>
    <row r="2967" spans="1:10" ht="1.1499999999999999" customHeight="1" thickTop="1">
      <c r="A2967" s="177"/>
      <c r="B2967" s="177"/>
      <c r="C2967" s="177"/>
      <c r="D2967" s="177"/>
      <c r="E2967" s="177"/>
      <c r="F2967" s="177"/>
      <c r="G2967" s="177"/>
      <c r="H2967" s="177"/>
      <c r="I2967" s="177"/>
      <c r="J2967" s="177"/>
    </row>
    <row r="2968" spans="1:10" ht="18" customHeight="1">
      <c r="A2968" s="178" t="s">
        <v>2749</v>
      </c>
      <c r="B2968" s="179" t="s">
        <v>1480</v>
      </c>
      <c r="C2968" s="178" t="s">
        <v>1481</v>
      </c>
      <c r="D2968" s="178" t="s">
        <v>1482</v>
      </c>
      <c r="E2968" s="374" t="s">
        <v>1483</v>
      </c>
      <c r="F2968" s="374"/>
      <c r="G2968" s="180" t="s">
        <v>1484</v>
      </c>
      <c r="H2968" s="179" t="s">
        <v>1485</v>
      </c>
      <c r="I2968" s="179" t="s">
        <v>1486</v>
      </c>
      <c r="J2968" s="179" t="s">
        <v>1487</v>
      </c>
    </row>
    <row r="2969" spans="1:10" ht="39" customHeight="1">
      <c r="A2969" s="181" t="s">
        <v>1488</v>
      </c>
      <c r="B2969" s="182" t="s">
        <v>2750</v>
      </c>
      <c r="C2969" s="181" t="s">
        <v>13</v>
      </c>
      <c r="D2969" s="181" t="s">
        <v>1144</v>
      </c>
      <c r="E2969" s="375" t="s">
        <v>1545</v>
      </c>
      <c r="F2969" s="375"/>
      <c r="G2969" s="183" t="s">
        <v>29</v>
      </c>
      <c r="H2969" s="195">
        <v>1</v>
      </c>
      <c r="I2969" s="196">
        <v>28.89</v>
      </c>
      <c r="J2969" s="196">
        <v>28.89</v>
      </c>
    </row>
    <row r="2970" spans="1:10" ht="25.9" customHeight="1">
      <c r="A2970" s="168" t="s">
        <v>1492</v>
      </c>
      <c r="B2970" s="169" t="s">
        <v>1550</v>
      </c>
      <c r="C2970" s="168" t="s">
        <v>13</v>
      </c>
      <c r="D2970" s="168" t="s">
        <v>1551</v>
      </c>
      <c r="E2970" s="371" t="s">
        <v>1498</v>
      </c>
      <c r="F2970" s="371"/>
      <c r="G2970" s="170" t="s">
        <v>1499</v>
      </c>
      <c r="H2970" s="189">
        <v>0.129</v>
      </c>
      <c r="I2970" s="190">
        <v>22.65</v>
      </c>
      <c r="J2970" s="190">
        <v>2.92</v>
      </c>
    </row>
    <row r="2971" spans="1:10" ht="24" customHeight="1">
      <c r="A2971" s="168" t="s">
        <v>1492</v>
      </c>
      <c r="B2971" s="169" t="s">
        <v>1552</v>
      </c>
      <c r="C2971" s="168" t="s">
        <v>13</v>
      </c>
      <c r="D2971" s="168" t="s">
        <v>1553</v>
      </c>
      <c r="E2971" s="371" t="s">
        <v>1498</v>
      </c>
      <c r="F2971" s="371"/>
      <c r="G2971" s="170" t="s">
        <v>1499</v>
      </c>
      <c r="H2971" s="189">
        <v>0.129</v>
      </c>
      <c r="I2971" s="190">
        <v>27.6</v>
      </c>
      <c r="J2971" s="190">
        <v>3.56</v>
      </c>
    </row>
    <row r="2972" spans="1:10" ht="25.9" customHeight="1">
      <c r="A2972" s="171" t="s">
        <v>1502</v>
      </c>
      <c r="B2972" s="172" t="s">
        <v>2751</v>
      </c>
      <c r="C2972" s="171" t="s">
        <v>13</v>
      </c>
      <c r="D2972" s="171" t="s">
        <v>2752</v>
      </c>
      <c r="E2972" s="372" t="s">
        <v>1505</v>
      </c>
      <c r="F2972" s="372"/>
      <c r="G2972" s="173" t="s">
        <v>29</v>
      </c>
      <c r="H2972" s="191">
        <v>1.1000000000000001</v>
      </c>
      <c r="I2972" s="192">
        <v>20.38</v>
      </c>
      <c r="J2972" s="192">
        <v>22.41</v>
      </c>
    </row>
    <row r="2973" spans="1:10" ht="25.5">
      <c r="A2973" s="174"/>
      <c r="B2973" s="174"/>
      <c r="C2973" s="174"/>
      <c r="D2973" s="174"/>
      <c r="E2973" s="174" t="s">
        <v>1512</v>
      </c>
      <c r="F2973" s="175">
        <v>4.4400000000000004</v>
      </c>
      <c r="G2973" s="174" t="s">
        <v>1513</v>
      </c>
      <c r="H2973" s="175">
        <v>0</v>
      </c>
      <c r="I2973" s="174" t="s">
        <v>1514</v>
      </c>
      <c r="J2973" s="175">
        <v>4.4400000000000004</v>
      </c>
    </row>
    <row r="2974" spans="1:10">
      <c r="A2974" s="174"/>
      <c r="B2974" s="174"/>
      <c r="C2974" s="174"/>
      <c r="D2974" s="174"/>
      <c r="E2974" s="174" t="s">
        <v>1515</v>
      </c>
      <c r="F2974" s="175">
        <v>7.22</v>
      </c>
      <c r="G2974" s="174"/>
      <c r="H2974" s="373" t="s">
        <v>1516</v>
      </c>
      <c r="I2974" s="373"/>
      <c r="J2974" s="175">
        <v>36.11</v>
      </c>
    </row>
    <row r="2975" spans="1:10" ht="49.9" customHeight="1" thickBot="1">
      <c r="A2975" s="176"/>
      <c r="B2975" s="176"/>
      <c r="C2975" s="176"/>
      <c r="D2975" s="176"/>
      <c r="E2975" s="176"/>
      <c r="F2975" s="176"/>
      <c r="G2975" s="176" t="s">
        <v>1517</v>
      </c>
      <c r="H2975" s="193">
        <v>10.199999999999999</v>
      </c>
      <c r="I2975" s="176" t="s">
        <v>1518</v>
      </c>
      <c r="J2975" s="194">
        <v>368.32</v>
      </c>
    </row>
    <row r="2976" spans="1:10" ht="1.1499999999999999" customHeight="1" thickTop="1">
      <c r="A2976" s="177"/>
      <c r="B2976" s="177"/>
      <c r="C2976" s="177"/>
      <c r="D2976" s="177"/>
      <c r="E2976" s="177"/>
      <c r="F2976" s="177"/>
      <c r="G2976" s="177"/>
      <c r="H2976" s="177"/>
      <c r="I2976" s="177"/>
      <c r="J2976" s="177"/>
    </row>
    <row r="2977" spans="1:10" ht="18" customHeight="1">
      <c r="A2977" s="178" t="s">
        <v>2753</v>
      </c>
      <c r="B2977" s="179" t="s">
        <v>1480</v>
      </c>
      <c r="C2977" s="178" t="s">
        <v>1481</v>
      </c>
      <c r="D2977" s="178" t="s">
        <v>1482</v>
      </c>
      <c r="E2977" s="374" t="s">
        <v>1483</v>
      </c>
      <c r="F2977" s="374"/>
      <c r="G2977" s="180" t="s">
        <v>1484</v>
      </c>
      <c r="H2977" s="179" t="s">
        <v>1485</v>
      </c>
      <c r="I2977" s="179" t="s">
        <v>1486</v>
      </c>
      <c r="J2977" s="179" t="s">
        <v>1487</v>
      </c>
    </row>
    <row r="2978" spans="1:10" ht="39" customHeight="1">
      <c r="A2978" s="181" t="s">
        <v>1488</v>
      </c>
      <c r="B2978" s="182" t="s">
        <v>2754</v>
      </c>
      <c r="C2978" s="181" t="s">
        <v>13</v>
      </c>
      <c r="D2978" s="181" t="s">
        <v>1147</v>
      </c>
      <c r="E2978" s="375" t="s">
        <v>1545</v>
      </c>
      <c r="F2978" s="375"/>
      <c r="G2978" s="183" t="s">
        <v>29</v>
      </c>
      <c r="H2978" s="195">
        <v>1</v>
      </c>
      <c r="I2978" s="196">
        <v>49.59</v>
      </c>
      <c r="J2978" s="196">
        <v>49.59</v>
      </c>
    </row>
    <row r="2979" spans="1:10" ht="25.9" customHeight="1">
      <c r="A2979" s="168" t="s">
        <v>1492</v>
      </c>
      <c r="B2979" s="169" t="s">
        <v>1550</v>
      </c>
      <c r="C2979" s="168" t="s">
        <v>13</v>
      </c>
      <c r="D2979" s="168" t="s">
        <v>1551</v>
      </c>
      <c r="E2979" s="371" t="s">
        <v>1498</v>
      </c>
      <c r="F2979" s="371"/>
      <c r="G2979" s="170" t="s">
        <v>1499</v>
      </c>
      <c r="H2979" s="189">
        <v>0.17100000000000001</v>
      </c>
      <c r="I2979" s="190">
        <v>22.65</v>
      </c>
      <c r="J2979" s="190">
        <v>3.87</v>
      </c>
    </row>
    <row r="2980" spans="1:10" ht="24" customHeight="1">
      <c r="A2980" s="168" t="s">
        <v>1492</v>
      </c>
      <c r="B2980" s="169" t="s">
        <v>1552</v>
      </c>
      <c r="C2980" s="168" t="s">
        <v>13</v>
      </c>
      <c r="D2980" s="168" t="s">
        <v>1553</v>
      </c>
      <c r="E2980" s="371" t="s">
        <v>1498</v>
      </c>
      <c r="F2980" s="371"/>
      <c r="G2980" s="170" t="s">
        <v>1499</v>
      </c>
      <c r="H2980" s="189">
        <v>0.17100000000000001</v>
      </c>
      <c r="I2980" s="190">
        <v>27.6</v>
      </c>
      <c r="J2980" s="190">
        <v>4.71</v>
      </c>
    </row>
    <row r="2981" spans="1:10" ht="25.9" customHeight="1">
      <c r="A2981" s="171" t="s">
        <v>1502</v>
      </c>
      <c r="B2981" s="172" t="s">
        <v>2755</v>
      </c>
      <c r="C2981" s="171" t="s">
        <v>13</v>
      </c>
      <c r="D2981" s="171" t="s">
        <v>2756</v>
      </c>
      <c r="E2981" s="372" t="s">
        <v>1505</v>
      </c>
      <c r="F2981" s="372"/>
      <c r="G2981" s="173" t="s">
        <v>29</v>
      </c>
      <c r="H2981" s="191">
        <v>1.1000000000000001</v>
      </c>
      <c r="I2981" s="192">
        <v>37.29</v>
      </c>
      <c r="J2981" s="192">
        <v>41.01</v>
      </c>
    </row>
    <row r="2982" spans="1:10" ht="25.5">
      <c r="A2982" s="174"/>
      <c r="B2982" s="174"/>
      <c r="C2982" s="174"/>
      <c r="D2982" s="174"/>
      <c r="E2982" s="174" t="s">
        <v>1512</v>
      </c>
      <c r="F2982" s="175">
        <v>5.88</v>
      </c>
      <c r="G2982" s="174" t="s">
        <v>1513</v>
      </c>
      <c r="H2982" s="175">
        <v>0</v>
      </c>
      <c r="I2982" s="174" t="s">
        <v>1514</v>
      </c>
      <c r="J2982" s="175">
        <v>5.88</v>
      </c>
    </row>
    <row r="2983" spans="1:10">
      <c r="A2983" s="174"/>
      <c r="B2983" s="174"/>
      <c r="C2983" s="174"/>
      <c r="D2983" s="174"/>
      <c r="E2983" s="174" t="s">
        <v>1515</v>
      </c>
      <c r="F2983" s="175">
        <v>12.39</v>
      </c>
      <c r="G2983" s="174"/>
      <c r="H2983" s="373" t="s">
        <v>1516</v>
      </c>
      <c r="I2983" s="373"/>
      <c r="J2983" s="175">
        <v>61.98</v>
      </c>
    </row>
    <row r="2984" spans="1:10" ht="49.9" customHeight="1" thickBot="1">
      <c r="A2984" s="176"/>
      <c r="B2984" s="176"/>
      <c r="C2984" s="176"/>
      <c r="D2984" s="176"/>
      <c r="E2984" s="176"/>
      <c r="F2984" s="176"/>
      <c r="G2984" s="176" t="s">
        <v>1517</v>
      </c>
      <c r="H2984" s="193">
        <v>40</v>
      </c>
      <c r="I2984" s="176" t="s">
        <v>1518</v>
      </c>
      <c r="J2984" s="194">
        <v>2479.1999999999998</v>
      </c>
    </row>
    <row r="2985" spans="1:10" ht="1.1499999999999999" customHeight="1" thickTop="1">
      <c r="A2985" s="177"/>
      <c r="B2985" s="177"/>
      <c r="C2985" s="177"/>
      <c r="D2985" s="177"/>
      <c r="E2985" s="177"/>
      <c r="F2985" s="177"/>
      <c r="G2985" s="177"/>
      <c r="H2985" s="177"/>
      <c r="I2985" s="177"/>
      <c r="J2985" s="177"/>
    </row>
    <row r="2986" spans="1:10" ht="18" customHeight="1">
      <c r="A2986" s="178" t="s">
        <v>2757</v>
      </c>
      <c r="B2986" s="179" t="s">
        <v>1480</v>
      </c>
      <c r="C2986" s="178" t="s">
        <v>1481</v>
      </c>
      <c r="D2986" s="178" t="s">
        <v>1482</v>
      </c>
      <c r="E2986" s="374" t="s">
        <v>1483</v>
      </c>
      <c r="F2986" s="374"/>
      <c r="G2986" s="180" t="s">
        <v>1484</v>
      </c>
      <c r="H2986" s="179" t="s">
        <v>1485</v>
      </c>
      <c r="I2986" s="179" t="s">
        <v>1486</v>
      </c>
      <c r="J2986" s="179" t="s">
        <v>1487</v>
      </c>
    </row>
    <row r="2987" spans="1:10" ht="39" customHeight="1">
      <c r="A2987" s="181" t="s">
        <v>1488</v>
      </c>
      <c r="B2987" s="182" t="s">
        <v>2758</v>
      </c>
      <c r="C2987" s="181" t="s">
        <v>13</v>
      </c>
      <c r="D2987" s="181" t="s">
        <v>1153</v>
      </c>
      <c r="E2987" s="375" t="s">
        <v>1545</v>
      </c>
      <c r="F2987" s="375"/>
      <c r="G2987" s="183" t="s">
        <v>21</v>
      </c>
      <c r="H2987" s="195">
        <v>1</v>
      </c>
      <c r="I2987" s="196">
        <v>179.69</v>
      </c>
      <c r="J2987" s="196">
        <v>179.69</v>
      </c>
    </row>
    <row r="2988" spans="1:10" ht="39" customHeight="1">
      <c r="A2988" s="168" t="s">
        <v>1492</v>
      </c>
      <c r="B2988" s="169" t="s">
        <v>2461</v>
      </c>
      <c r="C2988" s="168" t="s">
        <v>13</v>
      </c>
      <c r="D2988" s="168" t="s">
        <v>2462</v>
      </c>
      <c r="E2988" s="371" t="s">
        <v>1498</v>
      </c>
      <c r="F2988" s="371"/>
      <c r="G2988" s="170" t="s">
        <v>1534</v>
      </c>
      <c r="H2988" s="189">
        <v>2.7799999999999998E-2</v>
      </c>
      <c r="I2988" s="190">
        <v>892.57</v>
      </c>
      <c r="J2988" s="190">
        <v>24.81</v>
      </c>
    </row>
    <row r="2989" spans="1:10" ht="39" customHeight="1">
      <c r="A2989" s="168" t="s">
        <v>1492</v>
      </c>
      <c r="B2989" s="169" t="s">
        <v>2759</v>
      </c>
      <c r="C2989" s="168" t="s">
        <v>13</v>
      </c>
      <c r="D2989" s="168" t="s">
        <v>2760</v>
      </c>
      <c r="E2989" s="371" t="s">
        <v>1613</v>
      </c>
      <c r="F2989" s="371"/>
      <c r="G2989" s="170" t="s">
        <v>1534</v>
      </c>
      <c r="H2989" s="189">
        <v>3.5999999999999997E-2</v>
      </c>
      <c r="I2989" s="190">
        <v>431.75</v>
      </c>
      <c r="J2989" s="190">
        <v>15.54</v>
      </c>
    </row>
    <row r="2990" spans="1:10" ht="39" customHeight="1">
      <c r="A2990" s="168" t="s">
        <v>1492</v>
      </c>
      <c r="B2990" s="169" t="s">
        <v>2322</v>
      </c>
      <c r="C2990" s="168" t="s">
        <v>13</v>
      </c>
      <c r="D2990" s="168" t="s">
        <v>2323</v>
      </c>
      <c r="E2990" s="371" t="s">
        <v>1498</v>
      </c>
      <c r="F2990" s="371"/>
      <c r="G2990" s="170" t="s">
        <v>1534</v>
      </c>
      <c r="H2990" s="189">
        <v>3.8999999999999998E-3</v>
      </c>
      <c r="I2990" s="190">
        <v>584.75</v>
      </c>
      <c r="J2990" s="190">
        <v>2.2799999999999998</v>
      </c>
    </row>
    <row r="2991" spans="1:10" ht="24" customHeight="1">
      <c r="A2991" s="168" t="s">
        <v>1492</v>
      </c>
      <c r="B2991" s="169" t="s">
        <v>1628</v>
      </c>
      <c r="C2991" s="168" t="s">
        <v>13</v>
      </c>
      <c r="D2991" s="168" t="s">
        <v>1629</v>
      </c>
      <c r="E2991" s="371" t="s">
        <v>1498</v>
      </c>
      <c r="F2991" s="371"/>
      <c r="G2991" s="170" t="s">
        <v>1499</v>
      </c>
      <c r="H2991" s="189">
        <v>1.2685999999999999</v>
      </c>
      <c r="I2991" s="190">
        <v>27.26</v>
      </c>
      <c r="J2991" s="190">
        <v>34.58</v>
      </c>
    </row>
    <row r="2992" spans="1:10" ht="24" customHeight="1">
      <c r="A2992" s="168" t="s">
        <v>1492</v>
      </c>
      <c r="B2992" s="169" t="s">
        <v>1500</v>
      </c>
      <c r="C2992" s="168" t="s">
        <v>13</v>
      </c>
      <c r="D2992" s="168" t="s">
        <v>1501</v>
      </c>
      <c r="E2992" s="371" t="s">
        <v>1498</v>
      </c>
      <c r="F2992" s="371"/>
      <c r="G2992" s="170" t="s">
        <v>1499</v>
      </c>
      <c r="H2992" s="189">
        <v>0.99670000000000003</v>
      </c>
      <c r="I2992" s="190">
        <v>21.78</v>
      </c>
      <c r="J2992" s="190">
        <v>21.7</v>
      </c>
    </row>
    <row r="2993" spans="1:10" ht="39" customHeight="1">
      <c r="A2993" s="168" t="s">
        <v>1492</v>
      </c>
      <c r="B2993" s="169" t="s">
        <v>2761</v>
      </c>
      <c r="C2993" s="168" t="s">
        <v>13</v>
      </c>
      <c r="D2993" s="168" t="s">
        <v>2762</v>
      </c>
      <c r="E2993" s="371" t="s">
        <v>1533</v>
      </c>
      <c r="F2993" s="371"/>
      <c r="G2993" s="170" t="s">
        <v>1534</v>
      </c>
      <c r="H2993" s="189">
        <v>1.7500000000000002E-2</v>
      </c>
      <c r="I2993" s="190">
        <v>3134.87</v>
      </c>
      <c r="J2993" s="190">
        <v>54.86</v>
      </c>
    </row>
    <row r="2994" spans="1:10" ht="25.9" customHeight="1">
      <c r="A2994" s="171" t="s">
        <v>1502</v>
      </c>
      <c r="B2994" s="172" t="s">
        <v>1894</v>
      </c>
      <c r="C2994" s="171" t="s">
        <v>13</v>
      </c>
      <c r="D2994" s="171" t="s">
        <v>1895</v>
      </c>
      <c r="E2994" s="372" t="s">
        <v>1505</v>
      </c>
      <c r="F2994" s="372"/>
      <c r="G2994" s="173" t="s">
        <v>21</v>
      </c>
      <c r="H2994" s="191">
        <v>38.691000000000003</v>
      </c>
      <c r="I2994" s="192">
        <v>0.67</v>
      </c>
      <c r="J2994" s="192">
        <v>25.92</v>
      </c>
    </row>
    <row r="2995" spans="1:10" ht="25.5">
      <c r="A2995" s="174"/>
      <c r="B2995" s="174"/>
      <c r="C2995" s="174"/>
      <c r="D2995" s="174"/>
      <c r="E2995" s="174" t="s">
        <v>1512</v>
      </c>
      <c r="F2995" s="175">
        <v>68.25</v>
      </c>
      <c r="G2995" s="174" t="s">
        <v>1513</v>
      </c>
      <c r="H2995" s="175">
        <v>0</v>
      </c>
      <c r="I2995" s="174" t="s">
        <v>1514</v>
      </c>
      <c r="J2995" s="175">
        <v>68.25</v>
      </c>
    </row>
    <row r="2996" spans="1:10">
      <c r="A2996" s="174"/>
      <c r="B2996" s="174"/>
      <c r="C2996" s="174"/>
      <c r="D2996" s="174"/>
      <c r="E2996" s="174" t="s">
        <v>1515</v>
      </c>
      <c r="F2996" s="175">
        <v>44.92</v>
      </c>
      <c r="G2996" s="174"/>
      <c r="H2996" s="373" t="s">
        <v>1516</v>
      </c>
      <c r="I2996" s="373"/>
      <c r="J2996" s="175">
        <v>224.61</v>
      </c>
    </row>
    <row r="2997" spans="1:10" ht="49.9" customHeight="1" thickBot="1">
      <c r="A2997" s="176"/>
      <c r="B2997" s="176"/>
      <c r="C2997" s="176"/>
      <c r="D2997" s="176"/>
      <c r="E2997" s="176"/>
      <c r="F2997" s="176"/>
      <c r="G2997" s="176" t="s">
        <v>1517</v>
      </c>
      <c r="H2997" s="193">
        <v>11</v>
      </c>
      <c r="I2997" s="176" t="s">
        <v>1518</v>
      </c>
      <c r="J2997" s="194">
        <v>2470.71</v>
      </c>
    </row>
    <row r="2998" spans="1:10" ht="1.1499999999999999" customHeight="1" thickTop="1">
      <c r="A2998" s="177"/>
      <c r="B2998" s="177"/>
      <c r="C2998" s="177"/>
      <c r="D2998" s="177"/>
      <c r="E2998" s="177"/>
      <c r="F2998" s="177"/>
      <c r="G2998" s="177"/>
      <c r="H2998" s="177"/>
      <c r="I2998" s="177"/>
      <c r="J2998" s="177"/>
    </row>
    <row r="2999" spans="1:10" ht="18" customHeight="1">
      <c r="A2999" s="178" t="s">
        <v>2763</v>
      </c>
      <c r="B2999" s="179" t="s">
        <v>1480</v>
      </c>
      <c r="C2999" s="178" t="s">
        <v>1481</v>
      </c>
      <c r="D2999" s="178" t="s">
        <v>1482</v>
      </c>
      <c r="E2999" s="374" t="s">
        <v>1483</v>
      </c>
      <c r="F2999" s="374"/>
      <c r="G2999" s="180" t="s">
        <v>1484</v>
      </c>
      <c r="H2999" s="179" t="s">
        <v>1485</v>
      </c>
      <c r="I2999" s="179" t="s">
        <v>1486</v>
      </c>
      <c r="J2999" s="179" t="s">
        <v>1487</v>
      </c>
    </row>
    <row r="3000" spans="1:10" ht="25.9" customHeight="1">
      <c r="A3000" s="181" t="s">
        <v>1488</v>
      </c>
      <c r="B3000" s="182" t="s">
        <v>2764</v>
      </c>
      <c r="C3000" s="181" t="s">
        <v>13</v>
      </c>
      <c r="D3000" s="181" t="s">
        <v>1156</v>
      </c>
      <c r="E3000" s="375" t="s">
        <v>1545</v>
      </c>
      <c r="F3000" s="375"/>
      <c r="G3000" s="183" t="s">
        <v>21</v>
      </c>
      <c r="H3000" s="195">
        <v>1</v>
      </c>
      <c r="I3000" s="196">
        <v>15.88</v>
      </c>
      <c r="J3000" s="196">
        <v>15.88</v>
      </c>
    </row>
    <row r="3001" spans="1:10" ht="25.9" customHeight="1">
      <c r="A3001" s="168" t="s">
        <v>1492</v>
      </c>
      <c r="B3001" s="169" t="s">
        <v>1550</v>
      </c>
      <c r="C3001" s="168" t="s">
        <v>13</v>
      </c>
      <c r="D3001" s="168" t="s">
        <v>1551</v>
      </c>
      <c r="E3001" s="371" t="s">
        <v>1498</v>
      </c>
      <c r="F3001" s="371"/>
      <c r="G3001" s="170" t="s">
        <v>1499</v>
      </c>
      <c r="H3001" s="189">
        <v>0.222</v>
      </c>
      <c r="I3001" s="190">
        <v>22.65</v>
      </c>
      <c r="J3001" s="190">
        <v>5.0199999999999996</v>
      </c>
    </row>
    <row r="3002" spans="1:10" ht="24" customHeight="1">
      <c r="A3002" s="168" t="s">
        <v>1492</v>
      </c>
      <c r="B3002" s="169" t="s">
        <v>1552</v>
      </c>
      <c r="C3002" s="168" t="s">
        <v>13</v>
      </c>
      <c r="D3002" s="168" t="s">
        <v>1553</v>
      </c>
      <c r="E3002" s="371" t="s">
        <v>1498</v>
      </c>
      <c r="F3002" s="371"/>
      <c r="G3002" s="170" t="s">
        <v>1499</v>
      </c>
      <c r="H3002" s="189">
        <v>0.222</v>
      </c>
      <c r="I3002" s="190">
        <v>27.6</v>
      </c>
      <c r="J3002" s="190">
        <v>6.12</v>
      </c>
    </row>
    <row r="3003" spans="1:10" ht="25.9" customHeight="1">
      <c r="A3003" s="171" t="s">
        <v>1502</v>
      </c>
      <c r="B3003" s="172" t="s">
        <v>2765</v>
      </c>
      <c r="C3003" s="171" t="s">
        <v>13</v>
      </c>
      <c r="D3003" s="171" t="s">
        <v>2766</v>
      </c>
      <c r="E3003" s="372" t="s">
        <v>1505</v>
      </c>
      <c r="F3003" s="372"/>
      <c r="G3003" s="173" t="s">
        <v>21</v>
      </c>
      <c r="H3003" s="191">
        <v>1</v>
      </c>
      <c r="I3003" s="192">
        <v>4.74</v>
      </c>
      <c r="J3003" s="192">
        <v>4.74</v>
      </c>
    </row>
    <row r="3004" spans="1:10" ht="25.5">
      <c r="A3004" s="174"/>
      <c r="B3004" s="174"/>
      <c r="C3004" s="174"/>
      <c r="D3004" s="174"/>
      <c r="E3004" s="174" t="s">
        <v>1512</v>
      </c>
      <c r="F3004" s="175">
        <v>7.64</v>
      </c>
      <c r="G3004" s="174" t="s">
        <v>1513</v>
      </c>
      <c r="H3004" s="175">
        <v>0</v>
      </c>
      <c r="I3004" s="174" t="s">
        <v>1514</v>
      </c>
      <c r="J3004" s="175">
        <v>7.64</v>
      </c>
    </row>
    <row r="3005" spans="1:10">
      <c r="A3005" s="174"/>
      <c r="B3005" s="174"/>
      <c r="C3005" s="174"/>
      <c r="D3005" s="174"/>
      <c r="E3005" s="174" t="s">
        <v>1515</v>
      </c>
      <c r="F3005" s="175">
        <v>3.97</v>
      </c>
      <c r="G3005" s="174"/>
      <c r="H3005" s="373" t="s">
        <v>1516</v>
      </c>
      <c r="I3005" s="373"/>
      <c r="J3005" s="175">
        <v>19.850000000000001</v>
      </c>
    </row>
    <row r="3006" spans="1:10" ht="49.9" customHeight="1" thickBot="1">
      <c r="A3006" s="176"/>
      <c r="B3006" s="176"/>
      <c r="C3006" s="176"/>
      <c r="D3006" s="176"/>
      <c r="E3006" s="176"/>
      <c r="F3006" s="176"/>
      <c r="G3006" s="176" t="s">
        <v>1517</v>
      </c>
      <c r="H3006" s="193">
        <v>100</v>
      </c>
      <c r="I3006" s="176" t="s">
        <v>1518</v>
      </c>
      <c r="J3006" s="194">
        <v>1985</v>
      </c>
    </row>
    <row r="3007" spans="1:10" ht="1.1499999999999999" customHeight="1" thickTop="1">
      <c r="A3007" s="177"/>
      <c r="B3007" s="177"/>
      <c r="C3007" s="177"/>
      <c r="D3007" s="177"/>
      <c r="E3007" s="177"/>
      <c r="F3007" s="177"/>
      <c r="G3007" s="177"/>
      <c r="H3007" s="177"/>
      <c r="I3007" s="177"/>
      <c r="J3007" s="177"/>
    </row>
    <row r="3008" spans="1:10" ht="18" customHeight="1">
      <c r="A3008" s="178" t="s">
        <v>2767</v>
      </c>
      <c r="B3008" s="179" t="s">
        <v>1480</v>
      </c>
      <c r="C3008" s="178" t="s">
        <v>1481</v>
      </c>
      <c r="D3008" s="178" t="s">
        <v>1482</v>
      </c>
      <c r="E3008" s="374" t="s">
        <v>1483</v>
      </c>
      <c r="F3008" s="374"/>
      <c r="G3008" s="180" t="s">
        <v>1484</v>
      </c>
      <c r="H3008" s="179" t="s">
        <v>1485</v>
      </c>
      <c r="I3008" s="179" t="s">
        <v>1486</v>
      </c>
      <c r="J3008" s="179" t="s">
        <v>1487</v>
      </c>
    </row>
    <row r="3009" spans="1:10" ht="39" customHeight="1">
      <c r="A3009" s="181" t="s">
        <v>1488</v>
      </c>
      <c r="B3009" s="182" t="s">
        <v>2768</v>
      </c>
      <c r="C3009" s="181" t="s">
        <v>13</v>
      </c>
      <c r="D3009" s="181" t="s">
        <v>1159</v>
      </c>
      <c r="E3009" s="375" t="s">
        <v>1545</v>
      </c>
      <c r="F3009" s="375"/>
      <c r="G3009" s="183" t="s">
        <v>21</v>
      </c>
      <c r="H3009" s="195">
        <v>1</v>
      </c>
      <c r="I3009" s="196">
        <v>18</v>
      </c>
      <c r="J3009" s="196">
        <v>18</v>
      </c>
    </row>
    <row r="3010" spans="1:10" ht="25.9" customHeight="1">
      <c r="A3010" s="168" t="s">
        <v>1492</v>
      </c>
      <c r="B3010" s="169" t="s">
        <v>1550</v>
      </c>
      <c r="C3010" s="168" t="s">
        <v>13</v>
      </c>
      <c r="D3010" s="168" t="s">
        <v>1551</v>
      </c>
      <c r="E3010" s="371" t="s">
        <v>1498</v>
      </c>
      <c r="F3010" s="371"/>
      <c r="G3010" s="170" t="s">
        <v>1499</v>
      </c>
      <c r="H3010" s="189">
        <v>0.29099999999999998</v>
      </c>
      <c r="I3010" s="190">
        <v>22.65</v>
      </c>
      <c r="J3010" s="190">
        <v>6.59</v>
      </c>
    </row>
    <row r="3011" spans="1:10" ht="24" customHeight="1">
      <c r="A3011" s="168" t="s">
        <v>1492</v>
      </c>
      <c r="B3011" s="169" t="s">
        <v>1552</v>
      </c>
      <c r="C3011" s="168" t="s">
        <v>13</v>
      </c>
      <c r="D3011" s="168" t="s">
        <v>1553</v>
      </c>
      <c r="E3011" s="371" t="s">
        <v>1498</v>
      </c>
      <c r="F3011" s="371"/>
      <c r="G3011" s="170" t="s">
        <v>1499</v>
      </c>
      <c r="H3011" s="189">
        <v>0.29099999999999998</v>
      </c>
      <c r="I3011" s="190">
        <v>27.6</v>
      </c>
      <c r="J3011" s="190">
        <v>8.0299999999999994</v>
      </c>
    </row>
    <row r="3012" spans="1:10" ht="25.9" customHeight="1">
      <c r="A3012" s="168" t="s">
        <v>1492</v>
      </c>
      <c r="B3012" s="169" t="s">
        <v>2769</v>
      </c>
      <c r="C3012" s="168" t="s">
        <v>13</v>
      </c>
      <c r="D3012" s="168" t="s">
        <v>2770</v>
      </c>
      <c r="E3012" s="371" t="s">
        <v>1498</v>
      </c>
      <c r="F3012" s="371"/>
      <c r="G3012" s="170" t="s">
        <v>1534</v>
      </c>
      <c r="H3012" s="189">
        <v>8.9999999999999998E-4</v>
      </c>
      <c r="I3012" s="190">
        <v>814.2</v>
      </c>
      <c r="J3012" s="190">
        <v>0.73</v>
      </c>
    </row>
    <row r="3013" spans="1:10" ht="25.9" customHeight="1">
      <c r="A3013" s="171" t="s">
        <v>1502</v>
      </c>
      <c r="B3013" s="172" t="s">
        <v>2771</v>
      </c>
      <c r="C3013" s="171" t="s">
        <v>13</v>
      </c>
      <c r="D3013" s="171" t="s">
        <v>2772</v>
      </c>
      <c r="E3013" s="372" t="s">
        <v>1505</v>
      </c>
      <c r="F3013" s="372"/>
      <c r="G3013" s="173" t="s">
        <v>21</v>
      </c>
      <c r="H3013" s="191">
        <v>1</v>
      </c>
      <c r="I3013" s="192">
        <v>2.65</v>
      </c>
      <c r="J3013" s="192">
        <v>2.65</v>
      </c>
    </row>
    <row r="3014" spans="1:10" ht="25.5">
      <c r="A3014" s="174"/>
      <c r="B3014" s="174"/>
      <c r="C3014" s="174"/>
      <c r="D3014" s="174"/>
      <c r="E3014" s="174" t="s">
        <v>1512</v>
      </c>
      <c r="F3014" s="175">
        <v>10.119999999999999</v>
      </c>
      <c r="G3014" s="174" t="s">
        <v>1513</v>
      </c>
      <c r="H3014" s="175">
        <v>0</v>
      </c>
      <c r="I3014" s="174" t="s">
        <v>1514</v>
      </c>
      <c r="J3014" s="175">
        <v>10.119999999999999</v>
      </c>
    </row>
    <row r="3015" spans="1:10">
      <c r="A3015" s="174"/>
      <c r="B3015" s="174"/>
      <c r="C3015" s="174"/>
      <c r="D3015" s="174"/>
      <c r="E3015" s="174" t="s">
        <v>1515</v>
      </c>
      <c r="F3015" s="175">
        <v>4.5</v>
      </c>
      <c r="G3015" s="174"/>
      <c r="H3015" s="373" t="s">
        <v>1516</v>
      </c>
      <c r="I3015" s="373"/>
      <c r="J3015" s="175">
        <v>22.5</v>
      </c>
    </row>
    <row r="3016" spans="1:10" ht="49.9" customHeight="1" thickBot="1">
      <c r="A3016" s="176"/>
      <c r="B3016" s="176"/>
      <c r="C3016" s="176"/>
      <c r="D3016" s="176"/>
      <c r="E3016" s="176"/>
      <c r="F3016" s="176"/>
      <c r="G3016" s="176" t="s">
        <v>1517</v>
      </c>
      <c r="H3016" s="193">
        <v>170</v>
      </c>
      <c r="I3016" s="176" t="s">
        <v>1518</v>
      </c>
      <c r="J3016" s="194">
        <v>3825</v>
      </c>
    </row>
    <row r="3017" spans="1:10" ht="1.1499999999999999" customHeight="1" thickTop="1">
      <c r="A3017" s="177"/>
      <c r="B3017" s="177"/>
      <c r="C3017" s="177"/>
      <c r="D3017" s="177"/>
      <c r="E3017" s="177"/>
      <c r="F3017" s="177"/>
      <c r="G3017" s="177"/>
      <c r="H3017" s="177"/>
      <c r="I3017" s="177"/>
      <c r="J3017" s="177"/>
    </row>
    <row r="3018" spans="1:10" ht="18" customHeight="1">
      <c r="A3018" s="178" t="s">
        <v>2773</v>
      </c>
      <c r="B3018" s="179" t="s">
        <v>1480</v>
      </c>
      <c r="C3018" s="178" t="s">
        <v>1481</v>
      </c>
      <c r="D3018" s="178" t="s">
        <v>1482</v>
      </c>
      <c r="E3018" s="374" t="s">
        <v>1483</v>
      </c>
      <c r="F3018" s="374"/>
      <c r="G3018" s="180" t="s">
        <v>1484</v>
      </c>
      <c r="H3018" s="179" t="s">
        <v>1485</v>
      </c>
      <c r="I3018" s="179" t="s">
        <v>1486</v>
      </c>
      <c r="J3018" s="179" t="s">
        <v>1487</v>
      </c>
    </row>
    <row r="3019" spans="1:10" ht="39" customHeight="1">
      <c r="A3019" s="181" t="s">
        <v>1488</v>
      </c>
      <c r="B3019" s="182" t="s">
        <v>2774</v>
      </c>
      <c r="C3019" s="181" t="s">
        <v>13</v>
      </c>
      <c r="D3019" s="181" t="s">
        <v>1164</v>
      </c>
      <c r="E3019" s="375" t="s">
        <v>1545</v>
      </c>
      <c r="F3019" s="375"/>
      <c r="G3019" s="183" t="s">
        <v>29</v>
      </c>
      <c r="H3019" s="195">
        <v>1</v>
      </c>
      <c r="I3019" s="196">
        <v>4.3</v>
      </c>
      <c r="J3019" s="196">
        <v>4.3</v>
      </c>
    </row>
    <row r="3020" spans="1:10" ht="25.9" customHeight="1">
      <c r="A3020" s="168" t="s">
        <v>1492</v>
      </c>
      <c r="B3020" s="169" t="s">
        <v>1550</v>
      </c>
      <c r="C3020" s="168" t="s">
        <v>13</v>
      </c>
      <c r="D3020" s="168" t="s">
        <v>1551</v>
      </c>
      <c r="E3020" s="371" t="s">
        <v>1498</v>
      </c>
      <c r="F3020" s="371"/>
      <c r="G3020" s="170" t="s">
        <v>1499</v>
      </c>
      <c r="H3020" s="189">
        <v>2.9000000000000001E-2</v>
      </c>
      <c r="I3020" s="190">
        <v>22.65</v>
      </c>
      <c r="J3020" s="190">
        <v>0.65</v>
      </c>
    </row>
    <row r="3021" spans="1:10" ht="24" customHeight="1">
      <c r="A3021" s="168" t="s">
        <v>1492</v>
      </c>
      <c r="B3021" s="169" t="s">
        <v>1552</v>
      </c>
      <c r="C3021" s="168" t="s">
        <v>13</v>
      </c>
      <c r="D3021" s="168" t="s">
        <v>1553</v>
      </c>
      <c r="E3021" s="371" t="s">
        <v>1498</v>
      </c>
      <c r="F3021" s="371"/>
      <c r="G3021" s="170" t="s">
        <v>1499</v>
      </c>
      <c r="H3021" s="189">
        <v>2.9000000000000001E-2</v>
      </c>
      <c r="I3021" s="190">
        <v>27.6</v>
      </c>
      <c r="J3021" s="190">
        <v>0.8</v>
      </c>
    </row>
    <row r="3022" spans="1:10" ht="39" customHeight="1">
      <c r="A3022" s="171" t="s">
        <v>1502</v>
      </c>
      <c r="B3022" s="172" t="s">
        <v>2775</v>
      </c>
      <c r="C3022" s="171" t="s">
        <v>13</v>
      </c>
      <c r="D3022" s="171" t="s">
        <v>2776</v>
      </c>
      <c r="E3022" s="372" t="s">
        <v>1505</v>
      </c>
      <c r="F3022" s="372"/>
      <c r="G3022" s="173" t="s">
        <v>29</v>
      </c>
      <c r="H3022" s="191">
        <v>1.2434000000000001</v>
      </c>
      <c r="I3022" s="192">
        <v>2.2400000000000002</v>
      </c>
      <c r="J3022" s="192">
        <v>2.78</v>
      </c>
    </row>
    <row r="3023" spans="1:10" ht="25.9" customHeight="1">
      <c r="A3023" s="171" t="s">
        <v>1502</v>
      </c>
      <c r="B3023" s="172" t="s">
        <v>2777</v>
      </c>
      <c r="C3023" s="171" t="s">
        <v>13</v>
      </c>
      <c r="D3023" s="171" t="s">
        <v>2778</v>
      </c>
      <c r="E3023" s="372" t="s">
        <v>1505</v>
      </c>
      <c r="F3023" s="372"/>
      <c r="G3023" s="173" t="s">
        <v>21</v>
      </c>
      <c r="H3023" s="191">
        <v>9.4000000000000004E-3</v>
      </c>
      <c r="I3023" s="192">
        <v>8.4600000000000009</v>
      </c>
      <c r="J3023" s="192">
        <v>7.0000000000000007E-2</v>
      </c>
    </row>
    <row r="3024" spans="1:10" ht="25.5">
      <c r="A3024" s="174"/>
      <c r="B3024" s="174"/>
      <c r="C3024" s="174"/>
      <c r="D3024" s="174"/>
      <c r="E3024" s="174" t="s">
        <v>1512</v>
      </c>
      <c r="F3024" s="175">
        <v>0.99</v>
      </c>
      <c r="G3024" s="174" t="s">
        <v>1513</v>
      </c>
      <c r="H3024" s="175">
        <v>0</v>
      </c>
      <c r="I3024" s="174" t="s">
        <v>1514</v>
      </c>
      <c r="J3024" s="175">
        <v>0.99</v>
      </c>
    </row>
    <row r="3025" spans="1:10">
      <c r="A3025" s="174"/>
      <c r="B3025" s="174"/>
      <c r="C3025" s="174"/>
      <c r="D3025" s="174"/>
      <c r="E3025" s="174" t="s">
        <v>1515</v>
      </c>
      <c r="F3025" s="175">
        <v>1.07</v>
      </c>
      <c r="G3025" s="174"/>
      <c r="H3025" s="373" t="s">
        <v>1516</v>
      </c>
      <c r="I3025" s="373"/>
      <c r="J3025" s="175">
        <v>5.37</v>
      </c>
    </row>
    <row r="3026" spans="1:10" ht="49.9" customHeight="1" thickBot="1">
      <c r="A3026" s="176"/>
      <c r="B3026" s="176"/>
      <c r="C3026" s="176"/>
      <c r="D3026" s="176"/>
      <c r="E3026" s="176"/>
      <c r="F3026" s="176"/>
      <c r="G3026" s="176" t="s">
        <v>1517</v>
      </c>
      <c r="H3026" s="193">
        <v>2858</v>
      </c>
      <c r="I3026" s="176" t="s">
        <v>1518</v>
      </c>
      <c r="J3026" s="194">
        <v>15347.46</v>
      </c>
    </row>
    <row r="3027" spans="1:10" ht="1.1499999999999999" customHeight="1" thickTop="1">
      <c r="A3027" s="177"/>
      <c r="B3027" s="177"/>
      <c r="C3027" s="177"/>
      <c r="D3027" s="177"/>
      <c r="E3027" s="177"/>
      <c r="F3027" s="177"/>
      <c r="G3027" s="177"/>
      <c r="H3027" s="177"/>
      <c r="I3027" s="177"/>
      <c r="J3027" s="177"/>
    </row>
    <row r="3028" spans="1:10" ht="18" customHeight="1">
      <c r="A3028" s="178" t="s">
        <v>2779</v>
      </c>
      <c r="B3028" s="179" t="s">
        <v>1480</v>
      </c>
      <c r="C3028" s="178" t="s">
        <v>1481</v>
      </c>
      <c r="D3028" s="178" t="s">
        <v>1482</v>
      </c>
      <c r="E3028" s="374" t="s">
        <v>1483</v>
      </c>
      <c r="F3028" s="374"/>
      <c r="G3028" s="180" t="s">
        <v>1484</v>
      </c>
      <c r="H3028" s="179" t="s">
        <v>1485</v>
      </c>
      <c r="I3028" s="179" t="s">
        <v>1486</v>
      </c>
      <c r="J3028" s="179" t="s">
        <v>1487</v>
      </c>
    </row>
    <row r="3029" spans="1:10" ht="39" customHeight="1">
      <c r="A3029" s="181" t="s">
        <v>1488</v>
      </c>
      <c r="B3029" s="182" t="s">
        <v>2780</v>
      </c>
      <c r="C3029" s="181" t="s">
        <v>13</v>
      </c>
      <c r="D3029" s="181" t="s">
        <v>1167</v>
      </c>
      <c r="E3029" s="375" t="s">
        <v>1545</v>
      </c>
      <c r="F3029" s="375"/>
      <c r="G3029" s="183" t="s">
        <v>29</v>
      </c>
      <c r="H3029" s="195">
        <v>1</v>
      </c>
      <c r="I3029" s="196">
        <v>6.63</v>
      </c>
      <c r="J3029" s="196">
        <v>6.63</v>
      </c>
    </row>
    <row r="3030" spans="1:10" ht="25.9" customHeight="1">
      <c r="A3030" s="168" t="s">
        <v>1492</v>
      </c>
      <c r="B3030" s="169" t="s">
        <v>1550</v>
      </c>
      <c r="C3030" s="168" t="s">
        <v>13</v>
      </c>
      <c r="D3030" s="168" t="s">
        <v>1551</v>
      </c>
      <c r="E3030" s="371" t="s">
        <v>1498</v>
      </c>
      <c r="F3030" s="371"/>
      <c r="G3030" s="170" t="s">
        <v>1499</v>
      </c>
      <c r="H3030" s="189">
        <v>3.9E-2</v>
      </c>
      <c r="I3030" s="190">
        <v>22.65</v>
      </c>
      <c r="J3030" s="190">
        <v>0.88</v>
      </c>
    </row>
    <row r="3031" spans="1:10" ht="24" customHeight="1">
      <c r="A3031" s="168" t="s">
        <v>1492</v>
      </c>
      <c r="B3031" s="169" t="s">
        <v>1552</v>
      </c>
      <c r="C3031" s="168" t="s">
        <v>13</v>
      </c>
      <c r="D3031" s="168" t="s">
        <v>1553</v>
      </c>
      <c r="E3031" s="371" t="s">
        <v>1498</v>
      </c>
      <c r="F3031" s="371"/>
      <c r="G3031" s="170" t="s">
        <v>1499</v>
      </c>
      <c r="H3031" s="189">
        <v>3.9E-2</v>
      </c>
      <c r="I3031" s="190">
        <v>27.6</v>
      </c>
      <c r="J3031" s="190">
        <v>1.07</v>
      </c>
    </row>
    <row r="3032" spans="1:10" ht="39" customHeight="1">
      <c r="A3032" s="171" t="s">
        <v>1502</v>
      </c>
      <c r="B3032" s="172" t="s">
        <v>2781</v>
      </c>
      <c r="C3032" s="171" t="s">
        <v>13</v>
      </c>
      <c r="D3032" s="171" t="s">
        <v>2782</v>
      </c>
      <c r="E3032" s="372" t="s">
        <v>1505</v>
      </c>
      <c r="F3032" s="372"/>
      <c r="G3032" s="173" t="s">
        <v>29</v>
      </c>
      <c r="H3032" s="191">
        <v>1.2434000000000001</v>
      </c>
      <c r="I3032" s="192">
        <v>3.71</v>
      </c>
      <c r="J3032" s="192">
        <v>4.6100000000000003</v>
      </c>
    </row>
    <row r="3033" spans="1:10" ht="25.9" customHeight="1">
      <c r="A3033" s="171" t="s">
        <v>1502</v>
      </c>
      <c r="B3033" s="172" t="s">
        <v>2777</v>
      </c>
      <c r="C3033" s="171" t="s">
        <v>13</v>
      </c>
      <c r="D3033" s="171" t="s">
        <v>2778</v>
      </c>
      <c r="E3033" s="372" t="s">
        <v>1505</v>
      </c>
      <c r="F3033" s="372"/>
      <c r="G3033" s="173" t="s">
        <v>21</v>
      </c>
      <c r="H3033" s="191">
        <v>9.4000000000000004E-3</v>
      </c>
      <c r="I3033" s="192">
        <v>8.4600000000000009</v>
      </c>
      <c r="J3033" s="192">
        <v>7.0000000000000007E-2</v>
      </c>
    </row>
    <row r="3034" spans="1:10" ht="25.5">
      <c r="A3034" s="174"/>
      <c r="B3034" s="174"/>
      <c r="C3034" s="174"/>
      <c r="D3034" s="174"/>
      <c r="E3034" s="174" t="s">
        <v>1512</v>
      </c>
      <c r="F3034" s="175">
        <v>1.33</v>
      </c>
      <c r="G3034" s="174" t="s">
        <v>1513</v>
      </c>
      <c r="H3034" s="175">
        <v>0</v>
      </c>
      <c r="I3034" s="174" t="s">
        <v>1514</v>
      </c>
      <c r="J3034" s="175">
        <v>1.33</v>
      </c>
    </row>
    <row r="3035" spans="1:10">
      <c r="A3035" s="174"/>
      <c r="B3035" s="174"/>
      <c r="C3035" s="174"/>
      <c r="D3035" s="174"/>
      <c r="E3035" s="174" t="s">
        <v>1515</v>
      </c>
      <c r="F3035" s="175">
        <v>1.65</v>
      </c>
      <c r="G3035" s="174"/>
      <c r="H3035" s="373" t="s">
        <v>1516</v>
      </c>
      <c r="I3035" s="373"/>
      <c r="J3035" s="175">
        <v>8.2799999999999994</v>
      </c>
    </row>
    <row r="3036" spans="1:10" ht="49.9" customHeight="1" thickBot="1">
      <c r="A3036" s="176"/>
      <c r="B3036" s="176"/>
      <c r="C3036" s="176"/>
      <c r="D3036" s="176"/>
      <c r="E3036" s="176"/>
      <c r="F3036" s="176"/>
      <c r="G3036" s="176" t="s">
        <v>1517</v>
      </c>
      <c r="H3036" s="193">
        <v>2309.3000000000002</v>
      </c>
      <c r="I3036" s="176" t="s">
        <v>1518</v>
      </c>
      <c r="J3036" s="194">
        <v>19121</v>
      </c>
    </row>
    <row r="3037" spans="1:10" ht="1.1499999999999999" customHeight="1" thickTop="1">
      <c r="A3037" s="177"/>
      <c r="B3037" s="177"/>
      <c r="C3037" s="177"/>
      <c r="D3037" s="177"/>
      <c r="E3037" s="177"/>
      <c r="F3037" s="177"/>
      <c r="G3037" s="177"/>
      <c r="H3037" s="177"/>
      <c r="I3037" s="177"/>
      <c r="J3037" s="177"/>
    </row>
    <row r="3038" spans="1:10" ht="18" customHeight="1">
      <c r="A3038" s="178" t="s">
        <v>2783</v>
      </c>
      <c r="B3038" s="179" t="s">
        <v>1480</v>
      </c>
      <c r="C3038" s="178" t="s">
        <v>1481</v>
      </c>
      <c r="D3038" s="178" t="s">
        <v>1482</v>
      </c>
      <c r="E3038" s="374" t="s">
        <v>1483</v>
      </c>
      <c r="F3038" s="374"/>
      <c r="G3038" s="180" t="s">
        <v>1484</v>
      </c>
      <c r="H3038" s="179" t="s">
        <v>1485</v>
      </c>
      <c r="I3038" s="179" t="s">
        <v>1486</v>
      </c>
      <c r="J3038" s="179" t="s">
        <v>1487</v>
      </c>
    </row>
    <row r="3039" spans="1:10" ht="39" customHeight="1">
      <c r="A3039" s="181" t="s">
        <v>1488</v>
      </c>
      <c r="B3039" s="182" t="s">
        <v>2784</v>
      </c>
      <c r="C3039" s="181" t="s">
        <v>13</v>
      </c>
      <c r="D3039" s="181" t="s">
        <v>1170</v>
      </c>
      <c r="E3039" s="375" t="s">
        <v>1545</v>
      </c>
      <c r="F3039" s="375"/>
      <c r="G3039" s="183" t="s">
        <v>29</v>
      </c>
      <c r="H3039" s="195">
        <v>1</v>
      </c>
      <c r="I3039" s="196">
        <v>9.24</v>
      </c>
      <c r="J3039" s="196">
        <v>9.24</v>
      </c>
    </row>
    <row r="3040" spans="1:10" ht="25.9" customHeight="1">
      <c r="A3040" s="168" t="s">
        <v>1492</v>
      </c>
      <c r="B3040" s="169" t="s">
        <v>1550</v>
      </c>
      <c r="C3040" s="168" t="s">
        <v>13</v>
      </c>
      <c r="D3040" s="168" t="s">
        <v>1551</v>
      </c>
      <c r="E3040" s="371" t="s">
        <v>1498</v>
      </c>
      <c r="F3040" s="371"/>
      <c r="G3040" s="170" t="s">
        <v>1499</v>
      </c>
      <c r="H3040" s="189">
        <v>5.0999999999999997E-2</v>
      </c>
      <c r="I3040" s="190">
        <v>22.65</v>
      </c>
      <c r="J3040" s="190">
        <v>1.1499999999999999</v>
      </c>
    </row>
    <row r="3041" spans="1:10" ht="24" customHeight="1">
      <c r="A3041" s="168" t="s">
        <v>1492</v>
      </c>
      <c r="B3041" s="169" t="s">
        <v>1552</v>
      </c>
      <c r="C3041" s="168" t="s">
        <v>13</v>
      </c>
      <c r="D3041" s="168" t="s">
        <v>1553</v>
      </c>
      <c r="E3041" s="371" t="s">
        <v>1498</v>
      </c>
      <c r="F3041" s="371"/>
      <c r="G3041" s="170" t="s">
        <v>1499</v>
      </c>
      <c r="H3041" s="189">
        <v>5.0999999999999997E-2</v>
      </c>
      <c r="I3041" s="190">
        <v>27.6</v>
      </c>
      <c r="J3041" s="190">
        <v>1.4</v>
      </c>
    </row>
    <row r="3042" spans="1:10" ht="39" customHeight="1">
      <c r="A3042" s="171" t="s">
        <v>1502</v>
      </c>
      <c r="B3042" s="172" t="s">
        <v>2785</v>
      </c>
      <c r="C3042" s="171" t="s">
        <v>13</v>
      </c>
      <c r="D3042" s="171" t="s">
        <v>2786</v>
      </c>
      <c r="E3042" s="372" t="s">
        <v>1505</v>
      </c>
      <c r="F3042" s="372"/>
      <c r="G3042" s="173" t="s">
        <v>29</v>
      </c>
      <c r="H3042" s="191">
        <v>1.2434000000000001</v>
      </c>
      <c r="I3042" s="192">
        <v>5.33</v>
      </c>
      <c r="J3042" s="192">
        <v>6.62</v>
      </c>
    </row>
    <row r="3043" spans="1:10" ht="25.9" customHeight="1">
      <c r="A3043" s="171" t="s">
        <v>1502</v>
      </c>
      <c r="B3043" s="172" t="s">
        <v>2777</v>
      </c>
      <c r="C3043" s="171" t="s">
        <v>13</v>
      </c>
      <c r="D3043" s="171" t="s">
        <v>2778</v>
      </c>
      <c r="E3043" s="372" t="s">
        <v>1505</v>
      </c>
      <c r="F3043" s="372"/>
      <c r="G3043" s="173" t="s">
        <v>21</v>
      </c>
      <c r="H3043" s="191">
        <v>9.4000000000000004E-3</v>
      </c>
      <c r="I3043" s="192">
        <v>8.4600000000000009</v>
      </c>
      <c r="J3043" s="192">
        <v>7.0000000000000007E-2</v>
      </c>
    </row>
    <row r="3044" spans="1:10" ht="25.5">
      <c r="A3044" s="174"/>
      <c r="B3044" s="174"/>
      <c r="C3044" s="174"/>
      <c r="D3044" s="174"/>
      <c r="E3044" s="174" t="s">
        <v>1512</v>
      </c>
      <c r="F3044" s="175">
        <v>1.75</v>
      </c>
      <c r="G3044" s="174" t="s">
        <v>1513</v>
      </c>
      <c r="H3044" s="175">
        <v>0</v>
      </c>
      <c r="I3044" s="174" t="s">
        <v>1514</v>
      </c>
      <c r="J3044" s="175">
        <v>1.75</v>
      </c>
    </row>
    <row r="3045" spans="1:10">
      <c r="A3045" s="174"/>
      <c r="B3045" s="174"/>
      <c r="C3045" s="174"/>
      <c r="D3045" s="174"/>
      <c r="E3045" s="174" t="s">
        <v>1515</v>
      </c>
      <c r="F3045" s="175">
        <v>2.31</v>
      </c>
      <c r="G3045" s="174"/>
      <c r="H3045" s="373" t="s">
        <v>1516</v>
      </c>
      <c r="I3045" s="373"/>
      <c r="J3045" s="175">
        <v>11.55</v>
      </c>
    </row>
    <row r="3046" spans="1:10" ht="49.9" customHeight="1" thickBot="1">
      <c r="A3046" s="176"/>
      <c r="B3046" s="176"/>
      <c r="C3046" s="176"/>
      <c r="D3046" s="176"/>
      <c r="E3046" s="176"/>
      <c r="F3046" s="176"/>
      <c r="G3046" s="176" t="s">
        <v>1517</v>
      </c>
      <c r="H3046" s="193">
        <v>2412.1</v>
      </c>
      <c r="I3046" s="176" t="s">
        <v>1518</v>
      </c>
      <c r="J3046" s="194">
        <v>27859.75</v>
      </c>
    </row>
    <row r="3047" spans="1:10" ht="1.1499999999999999" customHeight="1" thickTop="1">
      <c r="A3047" s="177"/>
      <c r="B3047" s="177"/>
      <c r="C3047" s="177"/>
      <c r="D3047" s="177"/>
      <c r="E3047" s="177"/>
      <c r="F3047" s="177"/>
      <c r="G3047" s="177"/>
      <c r="H3047" s="177"/>
      <c r="I3047" s="177"/>
      <c r="J3047" s="177"/>
    </row>
    <row r="3048" spans="1:10" ht="18" customHeight="1">
      <c r="A3048" s="178" t="s">
        <v>2787</v>
      </c>
      <c r="B3048" s="179" t="s">
        <v>1480</v>
      </c>
      <c r="C3048" s="178" t="s">
        <v>1481</v>
      </c>
      <c r="D3048" s="178" t="s">
        <v>1482</v>
      </c>
      <c r="E3048" s="374" t="s">
        <v>1483</v>
      </c>
      <c r="F3048" s="374"/>
      <c r="G3048" s="180" t="s">
        <v>1484</v>
      </c>
      <c r="H3048" s="179" t="s">
        <v>1485</v>
      </c>
      <c r="I3048" s="179" t="s">
        <v>1486</v>
      </c>
      <c r="J3048" s="179" t="s">
        <v>1487</v>
      </c>
    </row>
    <row r="3049" spans="1:10" ht="39" customHeight="1">
      <c r="A3049" s="181" t="s">
        <v>1488</v>
      </c>
      <c r="B3049" s="182" t="s">
        <v>2788</v>
      </c>
      <c r="C3049" s="181" t="s">
        <v>13</v>
      </c>
      <c r="D3049" s="181" t="s">
        <v>1173</v>
      </c>
      <c r="E3049" s="375" t="s">
        <v>1545</v>
      </c>
      <c r="F3049" s="375"/>
      <c r="G3049" s="183" t="s">
        <v>29</v>
      </c>
      <c r="H3049" s="195">
        <v>1</v>
      </c>
      <c r="I3049" s="196">
        <v>16.55</v>
      </c>
      <c r="J3049" s="196">
        <v>16.55</v>
      </c>
    </row>
    <row r="3050" spans="1:10" ht="25.9" customHeight="1">
      <c r="A3050" s="168" t="s">
        <v>1492</v>
      </c>
      <c r="B3050" s="169" t="s">
        <v>1550</v>
      </c>
      <c r="C3050" s="168" t="s">
        <v>13</v>
      </c>
      <c r="D3050" s="168" t="s">
        <v>1551</v>
      </c>
      <c r="E3050" s="371" t="s">
        <v>1498</v>
      </c>
      <c r="F3050" s="371"/>
      <c r="G3050" s="170" t="s">
        <v>1499</v>
      </c>
      <c r="H3050" s="189">
        <v>7.5999999999999998E-2</v>
      </c>
      <c r="I3050" s="190">
        <v>22.65</v>
      </c>
      <c r="J3050" s="190">
        <v>1.72</v>
      </c>
    </row>
    <row r="3051" spans="1:10" ht="24" customHeight="1">
      <c r="A3051" s="168" t="s">
        <v>1492</v>
      </c>
      <c r="B3051" s="169" t="s">
        <v>1552</v>
      </c>
      <c r="C3051" s="168" t="s">
        <v>13</v>
      </c>
      <c r="D3051" s="168" t="s">
        <v>1553</v>
      </c>
      <c r="E3051" s="371" t="s">
        <v>1498</v>
      </c>
      <c r="F3051" s="371"/>
      <c r="G3051" s="170" t="s">
        <v>1499</v>
      </c>
      <c r="H3051" s="189">
        <v>7.5999999999999998E-2</v>
      </c>
      <c r="I3051" s="190">
        <v>27.6</v>
      </c>
      <c r="J3051" s="190">
        <v>2.09</v>
      </c>
    </row>
    <row r="3052" spans="1:10" ht="39" customHeight="1">
      <c r="A3052" s="171" t="s">
        <v>1502</v>
      </c>
      <c r="B3052" s="172" t="s">
        <v>2789</v>
      </c>
      <c r="C3052" s="171" t="s">
        <v>13</v>
      </c>
      <c r="D3052" s="171" t="s">
        <v>2790</v>
      </c>
      <c r="E3052" s="372" t="s">
        <v>1505</v>
      </c>
      <c r="F3052" s="372"/>
      <c r="G3052" s="173" t="s">
        <v>29</v>
      </c>
      <c r="H3052" s="191">
        <v>1.2434000000000001</v>
      </c>
      <c r="I3052" s="192">
        <v>10.19</v>
      </c>
      <c r="J3052" s="192">
        <v>12.67</v>
      </c>
    </row>
    <row r="3053" spans="1:10" ht="25.9" customHeight="1">
      <c r="A3053" s="171" t="s">
        <v>1502</v>
      </c>
      <c r="B3053" s="172" t="s">
        <v>2777</v>
      </c>
      <c r="C3053" s="171" t="s">
        <v>13</v>
      </c>
      <c r="D3053" s="171" t="s">
        <v>2778</v>
      </c>
      <c r="E3053" s="372" t="s">
        <v>1505</v>
      </c>
      <c r="F3053" s="372"/>
      <c r="G3053" s="173" t="s">
        <v>21</v>
      </c>
      <c r="H3053" s="191">
        <v>9.4000000000000004E-3</v>
      </c>
      <c r="I3053" s="192">
        <v>8.4600000000000009</v>
      </c>
      <c r="J3053" s="192">
        <v>7.0000000000000007E-2</v>
      </c>
    </row>
    <row r="3054" spans="1:10" ht="25.5">
      <c r="A3054" s="174"/>
      <c r="B3054" s="174"/>
      <c r="C3054" s="174"/>
      <c r="D3054" s="174"/>
      <c r="E3054" s="174" t="s">
        <v>1512</v>
      </c>
      <c r="F3054" s="175">
        <v>2.61</v>
      </c>
      <c r="G3054" s="174" t="s">
        <v>1513</v>
      </c>
      <c r="H3054" s="175">
        <v>0</v>
      </c>
      <c r="I3054" s="174" t="s">
        <v>1514</v>
      </c>
      <c r="J3054" s="175">
        <v>2.61</v>
      </c>
    </row>
    <row r="3055" spans="1:10">
      <c r="A3055" s="174"/>
      <c r="B3055" s="174"/>
      <c r="C3055" s="174"/>
      <c r="D3055" s="174"/>
      <c r="E3055" s="174" t="s">
        <v>1515</v>
      </c>
      <c r="F3055" s="175">
        <v>4.13</v>
      </c>
      <c r="G3055" s="174"/>
      <c r="H3055" s="373" t="s">
        <v>1516</v>
      </c>
      <c r="I3055" s="373"/>
      <c r="J3055" s="175">
        <v>20.68</v>
      </c>
    </row>
    <row r="3056" spans="1:10" ht="49.9" customHeight="1" thickBot="1">
      <c r="A3056" s="176"/>
      <c r="B3056" s="176"/>
      <c r="C3056" s="176"/>
      <c r="D3056" s="176"/>
      <c r="E3056" s="176"/>
      <c r="F3056" s="176"/>
      <c r="G3056" s="176" t="s">
        <v>1517</v>
      </c>
      <c r="H3056" s="193">
        <v>143.6</v>
      </c>
      <c r="I3056" s="176" t="s">
        <v>1518</v>
      </c>
      <c r="J3056" s="194">
        <v>2969.64</v>
      </c>
    </row>
    <row r="3057" spans="1:10" ht="1.1499999999999999" customHeight="1" thickTop="1">
      <c r="A3057" s="177"/>
      <c r="B3057" s="177"/>
      <c r="C3057" s="177"/>
      <c r="D3057" s="177"/>
      <c r="E3057" s="177"/>
      <c r="F3057" s="177"/>
      <c r="G3057" s="177"/>
      <c r="H3057" s="177"/>
      <c r="I3057" s="177"/>
      <c r="J3057" s="177"/>
    </row>
    <row r="3058" spans="1:10" ht="18" customHeight="1">
      <c r="A3058" s="178" t="s">
        <v>2791</v>
      </c>
      <c r="B3058" s="179" t="s">
        <v>1480</v>
      </c>
      <c r="C3058" s="178" t="s">
        <v>1481</v>
      </c>
      <c r="D3058" s="178" t="s">
        <v>1482</v>
      </c>
      <c r="E3058" s="374" t="s">
        <v>1483</v>
      </c>
      <c r="F3058" s="374"/>
      <c r="G3058" s="180" t="s">
        <v>1484</v>
      </c>
      <c r="H3058" s="179" t="s">
        <v>1485</v>
      </c>
      <c r="I3058" s="179" t="s">
        <v>1486</v>
      </c>
      <c r="J3058" s="179" t="s">
        <v>1487</v>
      </c>
    </row>
    <row r="3059" spans="1:10" ht="39" customHeight="1">
      <c r="A3059" s="181" t="s">
        <v>1488</v>
      </c>
      <c r="B3059" s="182" t="s">
        <v>2792</v>
      </c>
      <c r="C3059" s="181" t="s">
        <v>13</v>
      </c>
      <c r="D3059" s="181" t="s">
        <v>1176</v>
      </c>
      <c r="E3059" s="375" t="s">
        <v>1545</v>
      </c>
      <c r="F3059" s="375"/>
      <c r="G3059" s="183" t="s">
        <v>29</v>
      </c>
      <c r="H3059" s="195">
        <v>1</v>
      </c>
      <c r="I3059" s="196">
        <v>23.89</v>
      </c>
      <c r="J3059" s="196">
        <v>23.89</v>
      </c>
    </row>
    <row r="3060" spans="1:10" ht="25.9" customHeight="1">
      <c r="A3060" s="168" t="s">
        <v>1492</v>
      </c>
      <c r="B3060" s="169" t="s">
        <v>1550</v>
      </c>
      <c r="C3060" s="168" t="s">
        <v>13</v>
      </c>
      <c r="D3060" s="168" t="s">
        <v>1551</v>
      </c>
      <c r="E3060" s="371" t="s">
        <v>1498</v>
      </c>
      <c r="F3060" s="371"/>
      <c r="G3060" s="170" t="s">
        <v>1499</v>
      </c>
      <c r="H3060" s="189">
        <v>0.114</v>
      </c>
      <c r="I3060" s="190">
        <v>22.65</v>
      </c>
      <c r="J3060" s="190">
        <v>2.58</v>
      </c>
    </row>
    <row r="3061" spans="1:10" ht="24" customHeight="1">
      <c r="A3061" s="168" t="s">
        <v>1492</v>
      </c>
      <c r="B3061" s="169" t="s">
        <v>1552</v>
      </c>
      <c r="C3061" s="168" t="s">
        <v>13</v>
      </c>
      <c r="D3061" s="168" t="s">
        <v>1553</v>
      </c>
      <c r="E3061" s="371" t="s">
        <v>1498</v>
      </c>
      <c r="F3061" s="371"/>
      <c r="G3061" s="170" t="s">
        <v>1499</v>
      </c>
      <c r="H3061" s="189">
        <v>0.114</v>
      </c>
      <c r="I3061" s="190">
        <v>27.6</v>
      </c>
      <c r="J3061" s="190">
        <v>3.14</v>
      </c>
    </row>
    <row r="3062" spans="1:10" ht="39" customHeight="1">
      <c r="A3062" s="171" t="s">
        <v>1502</v>
      </c>
      <c r="B3062" s="172" t="s">
        <v>2793</v>
      </c>
      <c r="C3062" s="171" t="s">
        <v>13</v>
      </c>
      <c r="D3062" s="171" t="s">
        <v>2794</v>
      </c>
      <c r="E3062" s="372" t="s">
        <v>1505</v>
      </c>
      <c r="F3062" s="372"/>
      <c r="G3062" s="173" t="s">
        <v>29</v>
      </c>
      <c r="H3062" s="191">
        <v>1.2434000000000001</v>
      </c>
      <c r="I3062" s="192">
        <v>14.56</v>
      </c>
      <c r="J3062" s="192">
        <v>18.100000000000001</v>
      </c>
    </row>
    <row r="3063" spans="1:10" ht="25.9" customHeight="1">
      <c r="A3063" s="171" t="s">
        <v>1502</v>
      </c>
      <c r="B3063" s="172" t="s">
        <v>2777</v>
      </c>
      <c r="C3063" s="171" t="s">
        <v>13</v>
      </c>
      <c r="D3063" s="171" t="s">
        <v>2778</v>
      </c>
      <c r="E3063" s="372" t="s">
        <v>1505</v>
      </c>
      <c r="F3063" s="372"/>
      <c r="G3063" s="173" t="s">
        <v>21</v>
      </c>
      <c r="H3063" s="191">
        <v>9.4000000000000004E-3</v>
      </c>
      <c r="I3063" s="192">
        <v>8.4600000000000009</v>
      </c>
      <c r="J3063" s="192">
        <v>7.0000000000000007E-2</v>
      </c>
    </row>
    <row r="3064" spans="1:10" ht="25.5">
      <c r="A3064" s="174"/>
      <c r="B3064" s="174"/>
      <c r="C3064" s="174"/>
      <c r="D3064" s="174"/>
      <c r="E3064" s="174" t="s">
        <v>1512</v>
      </c>
      <c r="F3064" s="175">
        <v>3.92</v>
      </c>
      <c r="G3064" s="174" t="s">
        <v>1513</v>
      </c>
      <c r="H3064" s="175">
        <v>0</v>
      </c>
      <c r="I3064" s="174" t="s">
        <v>1514</v>
      </c>
      <c r="J3064" s="175">
        <v>3.92</v>
      </c>
    </row>
    <row r="3065" spans="1:10">
      <c r="A3065" s="174"/>
      <c r="B3065" s="174"/>
      <c r="C3065" s="174"/>
      <c r="D3065" s="174"/>
      <c r="E3065" s="174" t="s">
        <v>1515</v>
      </c>
      <c r="F3065" s="175">
        <v>5.97</v>
      </c>
      <c r="G3065" s="174"/>
      <c r="H3065" s="373" t="s">
        <v>1516</v>
      </c>
      <c r="I3065" s="373"/>
      <c r="J3065" s="175">
        <v>29.86</v>
      </c>
    </row>
    <row r="3066" spans="1:10" ht="49.9" customHeight="1" thickBot="1">
      <c r="A3066" s="176"/>
      <c r="B3066" s="176"/>
      <c r="C3066" s="176"/>
      <c r="D3066" s="176"/>
      <c r="E3066" s="176"/>
      <c r="F3066" s="176"/>
      <c r="G3066" s="176" t="s">
        <v>1517</v>
      </c>
      <c r="H3066" s="193">
        <v>25.1</v>
      </c>
      <c r="I3066" s="176" t="s">
        <v>1518</v>
      </c>
      <c r="J3066" s="194">
        <v>749.48</v>
      </c>
    </row>
    <row r="3067" spans="1:10" ht="1.1499999999999999" customHeight="1" thickTop="1">
      <c r="A3067" s="177"/>
      <c r="B3067" s="177"/>
      <c r="C3067" s="177"/>
      <c r="D3067" s="177"/>
      <c r="E3067" s="177"/>
      <c r="F3067" s="177"/>
      <c r="G3067" s="177"/>
      <c r="H3067" s="177"/>
      <c r="I3067" s="177"/>
      <c r="J3067" s="177"/>
    </row>
    <row r="3068" spans="1:10" ht="18" customHeight="1">
      <c r="A3068" s="178" t="s">
        <v>2795</v>
      </c>
      <c r="B3068" s="179" t="s">
        <v>1480</v>
      </c>
      <c r="C3068" s="178" t="s">
        <v>1481</v>
      </c>
      <c r="D3068" s="178" t="s">
        <v>1482</v>
      </c>
      <c r="E3068" s="374" t="s">
        <v>1483</v>
      </c>
      <c r="F3068" s="374"/>
      <c r="G3068" s="180" t="s">
        <v>1484</v>
      </c>
      <c r="H3068" s="179" t="s">
        <v>1485</v>
      </c>
      <c r="I3068" s="179" t="s">
        <v>1486</v>
      </c>
      <c r="J3068" s="179" t="s">
        <v>1487</v>
      </c>
    </row>
    <row r="3069" spans="1:10" ht="52.15" customHeight="1">
      <c r="A3069" s="181" t="s">
        <v>1488</v>
      </c>
      <c r="B3069" s="182" t="s">
        <v>2796</v>
      </c>
      <c r="C3069" s="181" t="s">
        <v>13</v>
      </c>
      <c r="D3069" s="181" t="s">
        <v>1179</v>
      </c>
      <c r="E3069" s="375" t="s">
        <v>1545</v>
      </c>
      <c r="F3069" s="375"/>
      <c r="G3069" s="183" t="s">
        <v>29</v>
      </c>
      <c r="H3069" s="195">
        <v>1</v>
      </c>
      <c r="I3069" s="196">
        <v>27.47</v>
      </c>
      <c r="J3069" s="196">
        <v>27.47</v>
      </c>
    </row>
    <row r="3070" spans="1:10" ht="25.9" customHeight="1">
      <c r="A3070" s="168" t="s">
        <v>1492</v>
      </c>
      <c r="B3070" s="169" t="s">
        <v>1550</v>
      </c>
      <c r="C3070" s="168" t="s">
        <v>13</v>
      </c>
      <c r="D3070" s="168" t="s">
        <v>1551</v>
      </c>
      <c r="E3070" s="371" t="s">
        <v>1498</v>
      </c>
      <c r="F3070" s="371"/>
      <c r="G3070" s="170" t="s">
        <v>1499</v>
      </c>
      <c r="H3070" s="189">
        <v>6.08E-2</v>
      </c>
      <c r="I3070" s="190">
        <v>22.65</v>
      </c>
      <c r="J3070" s="190">
        <v>1.37</v>
      </c>
    </row>
    <row r="3071" spans="1:10" ht="24" customHeight="1">
      <c r="A3071" s="168" t="s">
        <v>1492</v>
      </c>
      <c r="B3071" s="169" t="s">
        <v>1552</v>
      </c>
      <c r="C3071" s="168" t="s">
        <v>13</v>
      </c>
      <c r="D3071" s="168" t="s">
        <v>1553</v>
      </c>
      <c r="E3071" s="371" t="s">
        <v>1498</v>
      </c>
      <c r="F3071" s="371"/>
      <c r="G3071" s="170" t="s">
        <v>1499</v>
      </c>
      <c r="H3071" s="189">
        <v>6.08E-2</v>
      </c>
      <c r="I3071" s="190">
        <v>27.6</v>
      </c>
      <c r="J3071" s="190">
        <v>1.67</v>
      </c>
    </row>
    <row r="3072" spans="1:10" ht="52.15" customHeight="1">
      <c r="A3072" s="171" t="s">
        <v>1502</v>
      </c>
      <c r="B3072" s="172" t="s">
        <v>2797</v>
      </c>
      <c r="C3072" s="171" t="s">
        <v>13</v>
      </c>
      <c r="D3072" s="171" t="s">
        <v>2798</v>
      </c>
      <c r="E3072" s="372" t="s">
        <v>1505</v>
      </c>
      <c r="F3072" s="372"/>
      <c r="G3072" s="173" t="s">
        <v>29</v>
      </c>
      <c r="H3072" s="191">
        <v>1.0149999999999999</v>
      </c>
      <c r="I3072" s="192">
        <v>24</v>
      </c>
      <c r="J3072" s="192">
        <v>24.36</v>
      </c>
    </row>
    <row r="3073" spans="1:10" ht="25.9" customHeight="1">
      <c r="A3073" s="171" t="s">
        <v>1502</v>
      </c>
      <c r="B3073" s="172" t="s">
        <v>2777</v>
      </c>
      <c r="C3073" s="171" t="s">
        <v>13</v>
      </c>
      <c r="D3073" s="171" t="s">
        <v>2778</v>
      </c>
      <c r="E3073" s="372" t="s">
        <v>1505</v>
      </c>
      <c r="F3073" s="372"/>
      <c r="G3073" s="173" t="s">
        <v>21</v>
      </c>
      <c r="H3073" s="191">
        <v>8.9999999999999993E-3</v>
      </c>
      <c r="I3073" s="192">
        <v>8.4600000000000009</v>
      </c>
      <c r="J3073" s="192">
        <v>7.0000000000000007E-2</v>
      </c>
    </row>
    <row r="3074" spans="1:10" ht="25.5">
      <c r="A3074" s="174"/>
      <c r="B3074" s="174"/>
      <c r="C3074" s="174"/>
      <c r="D3074" s="174"/>
      <c r="E3074" s="174" t="s">
        <v>1512</v>
      </c>
      <c r="F3074" s="175">
        <v>2.08</v>
      </c>
      <c r="G3074" s="174" t="s">
        <v>1513</v>
      </c>
      <c r="H3074" s="175">
        <v>0</v>
      </c>
      <c r="I3074" s="174" t="s">
        <v>1514</v>
      </c>
      <c r="J3074" s="175">
        <v>2.08</v>
      </c>
    </row>
    <row r="3075" spans="1:10">
      <c r="A3075" s="174"/>
      <c r="B3075" s="174"/>
      <c r="C3075" s="174"/>
      <c r="D3075" s="174"/>
      <c r="E3075" s="174" t="s">
        <v>1515</v>
      </c>
      <c r="F3075" s="175">
        <v>6.86</v>
      </c>
      <c r="G3075" s="174"/>
      <c r="H3075" s="373" t="s">
        <v>1516</v>
      </c>
      <c r="I3075" s="373"/>
      <c r="J3075" s="175">
        <v>34.33</v>
      </c>
    </row>
    <row r="3076" spans="1:10" ht="49.9" customHeight="1" thickBot="1">
      <c r="A3076" s="176"/>
      <c r="B3076" s="176"/>
      <c r="C3076" s="176"/>
      <c r="D3076" s="176"/>
      <c r="E3076" s="176"/>
      <c r="F3076" s="176"/>
      <c r="G3076" s="176" t="s">
        <v>1517</v>
      </c>
      <c r="H3076" s="193">
        <v>47.9</v>
      </c>
      <c r="I3076" s="176" t="s">
        <v>1518</v>
      </c>
      <c r="J3076" s="194">
        <v>1644.4</v>
      </c>
    </row>
    <row r="3077" spans="1:10" ht="1.1499999999999999" customHeight="1" thickTop="1">
      <c r="A3077" s="177"/>
      <c r="B3077" s="177"/>
      <c r="C3077" s="177"/>
      <c r="D3077" s="177"/>
      <c r="E3077" s="177"/>
      <c r="F3077" s="177"/>
      <c r="G3077" s="177"/>
      <c r="H3077" s="177"/>
      <c r="I3077" s="177"/>
      <c r="J3077" s="177"/>
    </row>
    <row r="3078" spans="1:10" ht="18" customHeight="1">
      <c r="A3078" s="178" t="s">
        <v>2799</v>
      </c>
      <c r="B3078" s="179" t="s">
        <v>1480</v>
      </c>
      <c r="C3078" s="178" t="s">
        <v>1481</v>
      </c>
      <c r="D3078" s="178" t="s">
        <v>1482</v>
      </c>
      <c r="E3078" s="374" t="s">
        <v>1483</v>
      </c>
      <c r="F3078" s="374"/>
      <c r="G3078" s="180" t="s">
        <v>1484</v>
      </c>
      <c r="H3078" s="179" t="s">
        <v>1485</v>
      </c>
      <c r="I3078" s="179" t="s">
        <v>1486</v>
      </c>
      <c r="J3078" s="179" t="s">
        <v>1487</v>
      </c>
    </row>
    <row r="3079" spans="1:10" ht="52.15" customHeight="1">
      <c r="A3079" s="181" t="s">
        <v>1488</v>
      </c>
      <c r="B3079" s="182" t="s">
        <v>2800</v>
      </c>
      <c r="C3079" s="181" t="s">
        <v>13</v>
      </c>
      <c r="D3079" s="181" t="s">
        <v>1182</v>
      </c>
      <c r="E3079" s="375" t="s">
        <v>1545</v>
      </c>
      <c r="F3079" s="375"/>
      <c r="G3079" s="183" t="s">
        <v>29</v>
      </c>
      <c r="H3079" s="195">
        <v>1</v>
      </c>
      <c r="I3079" s="196">
        <v>37.97</v>
      </c>
      <c r="J3079" s="196">
        <v>37.97</v>
      </c>
    </row>
    <row r="3080" spans="1:10" ht="25.9" customHeight="1">
      <c r="A3080" s="168" t="s">
        <v>1492</v>
      </c>
      <c r="B3080" s="169" t="s">
        <v>1550</v>
      </c>
      <c r="C3080" s="168" t="s">
        <v>13</v>
      </c>
      <c r="D3080" s="168" t="s">
        <v>1551</v>
      </c>
      <c r="E3080" s="371" t="s">
        <v>1498</v>
      </c>
      <c r="F3080" s="371"/>
      <c r="G3080" s="170" t="s">
        <v>1499</v>
      </c>
      <c r="H3080" s="189">
        <v>6.9699999999999998E-2</v>
      </c>
      <c r="I3080" s="190">
        <v>22.65</v>
      </c>
      <c r="J3080" s="190">
        <v>1.57</v>
      </c>
    </row>
    <row r="3081" spans="1:10" ht="24" customHeight="1">
      <c r="A3081" s="168" t="s">
        <v>1492</v>
      </c>
      <c r="B3081" s="169" t="s">
        <v>1552</v>
      </c>
      <c r="C3081" s="168" t="s">
        <v>13</v>
      </c>
      <c r="D3081" s="168" t="s">
        <v>1553</v>
      </c>
      <c r="E3081" s="371" t="s">
        <v>1498</v>
      </c>
      <c r="F3081" s="371"/>
      <c r="G3081" s="170" t="s">
        <v>1499</v>
      </c>
      <c r="H3081" s="189">
        <v>6.9699999999999998E-2</v>
      </c>
      <c r="I3081" s="190">
        <v>27.6</v>
      </c>
      <c r="J3081" s="190">
        <v>1.92</v>
      </c>
    </row>
    <row r="3082" spans="1:10" ht="52.15" customHeight="1">
      <c r="A3082" s="171" t="s">
        <v>1502</v>
      </c>
      <c r="B3082" s="172" t="s">
        <v>2801</v>
      </c>
      <c r="C3082" s="171" t="s">
        <v>13</v>
      </c>
      <c r="D3082" s="171" t="s">
        <v>2802</v>
      </c>
      <c r="E3082" s="372" t="s">
        <v>1505</v>
      </c>
      <c r="F3082" s="372"/>
      <c r="G3082" s="173" t="s">
        <v>29</v>
      </c>
      <c r="H3082" s="191">
        <v>1.0149999999999999</v>
      </c>
      <c r="I3082" s="192">
        <v>33.909999999999997</v>
      </c>
      <c r="J3082" s="192">
        <v>34.409999999999997</v>
      </c>
    </row>
    <row r="3083" spans="1:10" ht="25.9" customHeight="1">
      <c r="A3083" s="171" t="s">
        <v>1502</v>
      </c>
      <c r="B3083" s="172" t="s">
        <v>2777</v>
      </c>
      <c r="C3083" s="171" t="s">
        <v>13</v>
      </c>
      <c r="D3083" s="171" t="s">
        <v>2778</v>
      </c>
      <c r="E3083" s="372" t="s">
        <v>1505</v>
      </c>
      <c r="F3083" s="372"/>
      <c r="G3083" s="173" t="s">
        <v>21</v>
      </c>
      <c r="H3083" s="191">
        <v>8.9999999999999993E-3</v>
      </c>
      <c r="I3083" s="192">
        <v>8.4600000000000009</v>
      </c>
      <c r="J3083" s="192">
        <v>7.0000000000000007E-2</v>
      </c>
    </row>
    <row r="3084" spans="1:10" ht="25.5">
      <c r="A3084" s="174"/>
      <c r="B3084" s="174"/>
      <c r="C3084" s="174"/>
      <c r="D3084" s="174"/>
      <c r="E3084" s="174" t="s">
        <v>1512</v>
      </c>
      <c r="F3084" s="175">
        <v>2.39</v>
      </c>
      <c r="G3084" s="174" t="s">
        <v>1513</v>
      </c>
      <c r="H3084" s="175">
        <v>0</v>
      </c>
      <c r="I3084" s="174" t="s">
        <v>1514</v>
      </c>
      <c r="J3084" s="175">
        <v>2.39</v>
      </c>
    </row>
    <row r="3085" spans="1:10">
      <c r="A3085" s="174"/>
      <c r="B3085" s="174"/>
      <c r="C3085" s="174"/>
      <c r="D3085" s="174"/>
      <c r="E3085" s="174" t="s">
        <v>1515</v>
      </c>
      <c r="F3085" s="175">
        <v>9.49</v>
      </c>
      <c r="G3085" s="174"/>
      <c r="H3085" s="373" t="s">
        <v>1516</v>
      </c>
      <c r="I3085" s="373"/>
      <c r="J3085" s="175">
        <v>47.46</v>
      </c>
    </row>
    <row r="3086" spans="1:10" ht="49.9" customHeight="1" thickBot="1">
      <c r="A3086" s="176"/>
      <c r="B3086" s="176"/>
      <c r="C3086" s="176"/>
      <c r="D3086" s="176"/>
      <c r="E3086" s="176"/>
      <c r="F3086" s="176"/>
      <c r="G3086" s="176" t="s">
        <v>1517</v>
      </c>
      <c r="H3086" s="193">
        <v>38.9</v>
      </c>
      <c r="I3086" s="176" t="s">
        <v>1518</v>
      </c>
      <c r="J3086" s="194">
        <v>1846.19</v>
      </c>
    </row>
    <row r="3087" spans="1:10" ht="1.1499999999999999" customHeight="1" thickTop="1">
      <c r="A3087" s="177"/>
      <c r="B3087" s="177"/>
      <c r="C3087" s="177"/>
      <c r="D3087" s="177"/>
      <c r="E3087" s="177"/>
      <c r="F3087" s="177"/>
      <c r="G3087" s="177"/>
      <c r="H3087" s="177"/>
      <c r="I3087" s="177"/>
      <c r="J3087" s="177"/>
    </row>
    <row r="3088" spans="1:10" ht="18" customHeight="1">
      <c r="A3088" s="178" t="s">
        <v>2803</v>
      </c>
      <c r="B3088" s="179" t="s">
        <v>1480</v>
      </c>
      <c r="C3088" s="178" t="s">
        <v>1481</v>
      </c>
      <c r="D3088" s="178" t="s">
        <v>1482</v>
      </c>
      <c r="E3088" s="374" t="s">
        <v>1483</v>
      </c>
      <c r="F3088" s="374"/>
      <c r="G3088" s="180" t="s">
        <v>1484</v>
      </c>
      <c r="H3088" s="179" t="s">
        <v>1485</v>
      </c>
      <c r="I3088" s="179" t="s">
        <v>1486</v>
      </c>
      <c r="J3088" s="179" t="s">
        <v>1487</v>
      </c>
    </row>
    <row r="3089" spans="1:10" ht="52.15" customHeight="1">
      <c r="A3089" s="181" t="s">
        <v>1488</v>
      </c>
      <c r="B3089" s="182" t="s">
        <v>2804</v>
      </c>
      <c r="C3089" s="181" t="s">
        <v>13</v>
      </c>
      <c r="D3089" s="181" t="s">
        <v>1185</v>
      </c>
      <c r="E3089" s="375" t="s">
        <v>1545</v>
      </c>
      <c r="F3089" s="375"/>
      <c r="G3089" s="183" t="s">
        <v>29</v>
      </c>
      <c r="H3089" s="195">
        <v>1</v>
      </c>
      <c r="I3089" s="196">
        <v>55.12</v>
      </c>
      <c r="J3089" s="196">
        <v>55.12</v>
      </c>
    </row>
    <row r="3090" spans="1:10" ht="25.9" customHeight="1">
      <c r="A3090" s="168" t="s">
        <v>1492</v>
      </c>
      <c r="B3090" s="169" t="s">
        <v>1550</v>
      </c>
      <c r="C3090" s="168" t="s">
        <v>13</v>
      </c>
      <c r="D3090" s="168" t="s">
        <v>1551</v>
      </c>
      <c r="E3090" s="371" t="s">
        <v>1498</v>
      </c>
      <c r="F3090" s="371"/>
      <c r="G3090" s="170" t="s">
        <v>1499</v>
      </c>
      <c r="H3090" s="189">
        <v>8.3000000000000004E-2</v>
      </c>
      <c r="I3090" s="190">
        <v>22.65</v>
      </c>
      <c r="J3090" s="190">
        <v>1.87</v>
      </c>
    </row>
    <row r="3091" spans="1:10" ht="24" customHeight="1">
      <c r="A3091" s="168" t="s">
        <v>1492</v>
      </c>
      <c r="B3091" s="169" t="s">
        <v>1552</v>
      </c>
      <c r="C3091" s="168" t="s">
        <v>13</v>
      </c>
      <c r="D3091" s="168" t="s">
        <v>1553</v>
      </c>
      <c r="E3091" s="371" t="s">
        <v>1498</v>
      </c>
      <c r="F3091" s="371"/>
      <c r="G3091" s="170" t="s">
        <v>1499</v>
      </c>
      <c r="H3091" s="189">
        <v>8.3000000000000004E-2</v>
      </c>
      <c r="I3091" s="190">
        <v>27.6</v>
      </c>
      <c r="J3091" s="190">
        <v>2.29</v>
      </c>
    </row>
    <row r="3092" spans="1:10" ht="52.15" customHeight="1">
      <c r="A3092" s="171" t="s">
        <v>1502</v>
      </c>
      <c r="B3092" s="172" t="s">
        <v>2805</v>
      </c>
      <c r="C3092" s="171" t="s">
        <v>13</v>
      </c>
      <c r="D3092" s="171" t="s">
        <v>2806</v>
      </c>
      <c r="E3092" s="372" t="s">
        <v>1505</v>
      </c>
      <c r="F3092" s="372"/>
      <c r="G3092" s="173" t="s">
        <v>29</v>
      </c>
      <c r="H3092" s="191">
        <v>1.0149999999999999</v>
      </c>
      <c r="I3092" s="192">
        <v>50.14</v>
      </c>
      <c r="J3092" s="192">
        <v>50.89</v>
      </c>
    </row>
    <row r="3093" spans="1:10" ht="25.9" customHeight="1">
      <c r="A3093" s="171" t="s">
        <v>1502</v>
      </c>
      <c r="B3093" s="172" t="s">
        <v>2777</v>
      </c>
      <c r="C3093" s="171" t="s">
        <v>13</v>
      </c>
      <c r="D3093" s="171" t="s">
        <v>2778</v>
      </c>
      <c r="E3093" s="372" t="s">
        <v>1505</v>
      </c>
      <c r="F3093" s="372"/>
      <c r="G3093" s="173" t="s">
        <v>21</v>
      </c>
      <c r="H3093" s="191">
        <v>8.9999999999999993E-3</v>
      </c>
      <c r="I3093" s="192">
        <v>8.4600000000000009</v>
      </c>
      <c r="J3093" s="192">
        <v>7.0000000000000007E-2</v>
      </c>
    </row>
    <row r="3094" spans="1:10" ht="25.5">
      <c r="A3094" s="174"/>
      <c r="B3094" s="174"/>
      <c r="C3094" s="174"/>
      <c r="D3094" s="174"/>
      <c r="E3094" s="174" t="s">
        <v>1512</v>
      </c>
      <c r="F3094" s="175">
        <v>2.85</v>
      </c>
      <c r="G3094" s="174" t="s">
        <v>1513</v>
      </c>
      <c r="H3094" s="175">
        <v>0</v>
      </c>
      <c r="I3094" s="174" t="s">
        <v>1514</v>
      </c>
      <c r="J3094" s="175">
        <v>2.85</v>
      </c>
    </row>
    <row r="3095" spans="1:10">
      <c r="A3095" s="174"/>
      <c r="B3095" s="174"/>
      <c r="C3095" s="174"/>
      <c r="D3095" s="174"/>
      <c r="E3095" s="174" t="s">
        <v>1515</v>
      </c>
      <c r="F3095" s="175">
        <v>13.78</v>
      </c>
      <c r="G3095" s="174"/>
      <c r="H3095" s="373" t="s">
        <v>1516</v>
      </c>
      <c r="I3095" s="373"/>
      <c r="J3095" s="175">
        <v>68.900000000000006</v>
      </c>
    </row>
    <row r="3096" spans="1:10" ht="49.9" customHeight="1" thickBot="1">
      <c r="A3096" s="176"/>
      <c r="B3096" s="176"/>
      <c r="C3096" s="176"/>
      <c r="D3096" s="176"/>
      <c r="E3096" s="176"/>
      <c r="F3096" s="176"/>
      <c r="G3096" s="176" t="s">
        <v>1517</v>
      </c>
      <c r="H3096" s="193">
        <v>191.4</v>
      </c>
      <c r="I3096" s="176" t="s">
        <v>1518</v>
      </c>
      <c r="J3096" s="194">
        <v>13187.46</v>
      </c>
    </row>
    <row r="3097" spans="1:10" ht="1.1499999999999999" customHeight="1" thickTop="1">
      <c r="A3097" s="177"/>
      <c r="B3097" s="177"/>
      <c r="C3097" s="177"/>
      <c r="D3097" s="177"/>
      <c r="E3097" s="177"/>
      <c r="F3097" s="177"/>
      <c r="G3097" s="177"/>
      <c r="H3097" s="177"/>
      <c r="I3097" s="177"/>
      <c r="J3097" s="177"/>
    </row>
    <row r="3098" spans="1:10" ht="18" customHeight="1">
      <c r="A3098" s="178" t="s">
        <v>2807</v>
      </c>
      <c r="B3098" s="179" t="s">
        <v>1480</v>
      </c>
      <c r="C3098" s="178" t="s">
        <v>1481</v>
      </c>
      <c r="D3098" s="178" t="s">
        <v>1482</v>
      </c>
      <c r="E3098" s="374" t="s">
        <v>1483</v>
      </c>
      <c r="F3098" s="374"/>
      <c r="G3098" s="180" t="s">
        <v>1484</v>
      </c>
      <c r="H3098" s="179" t="s">
        <v>1485</v>
      </c>
      <c r="I3098" s="179" t="s">
        <v>1486</v>
      </c>
      <c r="J3098" s="179" t="s">
        <v>1487</v>
      </c>
    </row>
    <row r="3099" spans="1:10" ht="52.15" customHeight="1">
      <c r="A3099" s="181" t="s">
        <v>1488</v>
      </c>
      <c r="B3099" s="182" t="s">
        <v>2808</v>
      </c>
      <c r="C3099" s="181" t="s">
        <v>13</v>
      </c>
      <c r="D3099" s="181" t="s">
        <v>1188</v>
      </c>
      <c r="E3099" s="375" t="s">
        <v>1545</v>
      </c>
      <c r="F3099" s="375"/>
      <c r="G3099" s="183" t="s">
        <v>29</v>
      </c>
      <c r="H3099" s="195">
        <v>1</v>
      </c>
      <c r="I3099" s="196">
        <v>76.319999999999993</v>
      </c>
      <c r="J3099" s="196">
        <v>76.319999999999993</v>
      </c>
    </row>
    <row r="3100" spans="1:10" ht="25.9" customHeight="1">
      <c r="A3100" s="168" t="s">
        <v>1492</v>
      </c>
      <c r="B3100" s="169" t="s">
        <v>1550</v>
      </c>
      <c r="C3100" s="168" t="s">
        <v>13</v>
      </c>
      <c r="D3100" s="168" t="s">
        <v>1551</v>
      </c>
      <c r="E3100" s="371" t="s">
        <v>1498</v>
      </c>
      <c r="F3100" s="371"/>
      <c r="G3100" s="170" t="s">
        <v>1499</v>
      </c>
      <c r="H3100" s="189">
        <v>0.1007</v>
      </c>
      <c r="I3100" s="190">
        <v>22.65</v>
      </c>
      <c r="J3100" s="190">
        <v>2.2799999999999998</v>
      </c>
    </row>
    <row r="3101" spans="1:10" ht="24" customHeight="1">
      <c r="A3101" s="168" t="s">
        <v>1492</v>
      </c>
      <c r="B3101" s="169" t="s">
        <v>1552</v>
      </c>
      <c r="C3101" s="168" t="s">
        <v>13</v>
      </c>
      <c r="D3101" s="168" t="s">
        <v>1553</v>
      </c>
      <c r="E3101" s="371" t="s">
        <v>1498</v>
      </c>
      <c r="F3101" s="371"/>
      <c r="G3101" s="170" t="s">
        <v>1499</v>
      </c>
      <c r="H3101" s="189">
        <v>0.1007</v>
      </c>
      <c r="I3101" s="190">
        <v>27.6</v>
      </c>
      <c r="J3101" s="190">
        <v>2.77</v>
      </c>
    </row>
    <row r="3102" spans="1:10" ht="52.15" customHeight="1">
      <c r="A3102" s="171" t="s">
        <v>1502</v>
      </c>
      <c r="B3102" s="172" t="s">
        <v>2809</v>
      </c>
      <c r="C3102" s="171" t="s">
        <v>13</v>
      </c>
      <c r="D3102" s="171" t="s">
        <v>2810</v>
      </c>
      <c r="E3102" s="372" t="s">
        <v>1505</v>
      </c>
      <c r="F3102" s="372"/>
      <c r="G3102" s="173" t="s">
        <v>29</v>
      </c>
      <c r="H3102" s="191">
        <v>1.0149999999999999</v>
      </c>
      <c r="I3102" s="192">
        <v>70.150000000000006</v>
      </c>
      <c r="J3102" s="192">
        <v>71.2</v>
      </c>
    </row>
    <row r="3103" spans="1:10" ht="25.9" customHeight="1">
      <c r="A3103" s="171" t="s">
        <v>1502</v>
      </c>
      <c r="B3103" s="172" t="s">
        <v>2777</v>
      </c>
      <c r="C3103" s="171" t="s">
        <v>13</v>
      </c>
      <c r="D3103" s="171" t="s">
        <v>2778</v>
      </c>
      <c r="E3103" s="372" t="s">
        <v>1505</v>
      </c>
      <c r="F3103" s="372"/>
      <c r="G3103" s="173" t="s">
        <v>21</v>
      </c>
      <c r="H3103" s="191">
        <v>8.9999999999999993E-3</v>
      </c>
      <c r="I3103" s="192">
        <v>8.4600000000000009</v>
      </c>
      <c r="J3103" s="192">
        <v>7.0000000000000007E-2</v>
      </c>
    </row>
    <row r="3104" spans="1:10" ht="25.5">
      <c r="A3104" s="174"/>
      <c r="B3104" s="174"/>
      <c r="C3104" s="174"/>
      <c r="D3104" s="174"/>
      <c r="E3104" s="174" t="s">
        <v>1512</v>
      </c>
      <c r="F3104" s="175">
        <v>3.46</v>
      </c>
      <c r="G3104" s="174" t="s">
        <v>1513</v>
      </c>
      <c r="H3104" s="175">
        <v>0</v>
      </c>
      <c r="I3104" s="174" t="s">
        <v>1514</v>
      </c>
      <c r="J3104" s="175">
        <v>3.46</v>
      </c>
    </row>
    <row r="3105" spans="1:10">
      <c r="A3105" s="174"/>
      <c r="B3105" s="174"/>
      <c r="C3105" s="174"/>
      <c r="D3105" s="174"/>
      <c r="E3105" s="174" t="s">
        <v>1515</v>
      </c>
      <c r="F3105" s="175">
        <v>19.079999999999998</v>
      </c>
      <c r="G3105" s="174"/>
      <c r="H3105" s="373" t="s">
        <v>1516</v>
      </c>
      <c r="I3105" s="373"/>
      <c r="J3105" s="175">
        <v>95.4</v>
      </c>
    </row>
    <row r="3106" spans="1:10" ht="49.9" customHeight="1" thickBot="1">
      <c r="A3106" s="176"/>
      <c r="B3106" s="176"/>
      <c r="C3106" s="176"/>
      <c r="D3106" s="176"/>
      <c r="E3106" s="176"/>
      <c r="F3106" s="176"/>
      <c r="G3106" s="176" t="s">
        <v>1517</v>
      </c>
      <c r="H3106" s="193">
        <v>187.2</v>
      </c>
      <c r="I3106" s="176" t="s">
        <v>1518</v>
      </c>
      <c r="J3106" s="194">
        <v>17858.88</v>
      </c>
    </row>
    <row r="3107" spans="1:10" ht="1.1499999999999999" customHeight="1" thickTop="1">
      <c r="A3107" s="177"/>
      <c r="B3107" s="177"/>
      <c r="C3107" s="177"/>
      <c r="D3107" s="177"/>
      <c r="E3107" s="177"/>
      <c r="F3107" s="177"/>
      <c r="G3107" s="177"/>
      <c r="H3107" s="177"/>
      <c r="I3107" s="177"/>
      <c r="J3107" s="177"/>
    </row>
    <row r="3108" spans="1:10" ht="18" customHeight="1">
      <c r="A3108" s="178" t="s">
        <v>2811</v>
      </c>
      <c r="B3108" s="179" t="s">
        <v>1480</v>
      </c>
      <c r="C3108" s="178" t="s">
        <v>1481</v>
      </c>
      <c r="D3108" s="178" t="s">
        <v>1482</v>
      </c>
      <c r="E3108" s="374" t="s">
        <v>1483</v>
      </c>
      <c r="F3108" s="374"/>
      <c r="G3108" s="180" t="s">
        <v>1484</v>
      </c>
      <c r="H3108" s="179" t="s">
        <v>1485</v>
      </c>
      <c r="I3108" s="179" t="s">
        <v>1486</v>
      </c>
      <c r="J3108" s="179" t="s">
        <v>1487</v>
      </c>
    </row>
    <row r="3109" spans="1:10" ht="52.15" customHeight="1">
      <c r="A3109" s="181" t="s">
        <v>1488</v>
      </c>
      <c r="B3109" s="182" t="s">
        <v>2812</v>
      </c>
      <c r="C3109" s="181" t="s">
        <v>13</v>
      </c>
      <c r="D3109" s="181" t="s">
        <v>1191</v>
      </c>
      <c r="E3109" s="375" t="s">
        <v>1545</v>
      </c>
      <c r="F3109" s="375"/>
      <c r="G3109" s="183" t="s">
        <v>29</v>
      </c>
      <c r="H3109" s="195">
        <v>1</v>
      </c>
      <c r="I3109" s="196">
        <v>128.22999999999999</v>
      </c>
      <c r="J3109" s="196">
        <v>128.22999999999999</v>
      </c>
    </row>
    <row r="3110" spans="1:10" ht="25.9" customHeight="1">
      <c r="A3110" s="168" t="s">
        <v>1492</v>
      </c>
      <c r="B3110" s="169" t="s">
        <v>1550</v>
      </c>
      <c r="C3110" s="168" t="s">
        <v>13</v>
      </c>
      <c r="D3110" s="168" t="s">
        <v>1551</v>
      </c>
      <c r="E3110" s="371" t="s">
        <v>1498</v>
      </c>
      <c r="F3110" s="371"/>
      <c r="G3110" s="170" t="s">
        <v>1499</v>
      </c>
      <c r="H3110" s="189">
        <v>0.14499999999999999</v>
      </c>
      <c r="I3110" s="190">
        <v>22.65</v>
      </c>
      <c r="J3110" s="190">
        <v>3.28</v>
      </c>
    </row>
    <row r="3111" spans="1:10" ht="24" customHeight="1">
      <c r="A3111" s="168" t="s">
        <v>1492</v>
      </c>
      <c r="B3111" s="169" t="s">
        <v>1552</v>
      </c>
      <c r="C3111" s="168" t="s">
        <v>13</v>
      </c>
      <c r="D3111" s="168" t="s">
        <v>1553</v>
      </c>
      <c r="E3111" s="371" t="s">
        <v>1498</v>
      </c>
      <c r="F3111" s="371"/>
      <c r="G3111" s="170" t="s">
        <v>1499</v>
      </c>
      <c r="H3111" s="189">
        <v>0.14499999999999999</v>
      </c>
      <c r="I3111" s="190">
        <v>27.6</v>
      </c>
      <c r="J3111" s="190">
        <v>4</v>
      </c>
    </row>
    <row r="3112" spans="1:10" ht="52.15" customHeight="1">
      <c r="A3112" s="171" t="s">
        <v>1502</v>
      </c>
      <c r="B3112" s="172" t="s">
        <v>2813</v>
      </c>
      <c r="C3112" s="171" t="s">
        <v>13</v>
      </c>
      <c r="D3112" s="171" t="s">
        <v>2814</v>
      </c>
      <c r="E3112" s="372" t="s">
        <v>1505</v>
      </c>
      <c r="F3112" s="372"/>
      <c r="G3112" s="173" t="s">
        <v>29</v>
      </c>
      <c r="H3112" s="191">
        <v>1.0149999999999999</v>
      </c>
      <c r="I3112" s="192">
        <v>119.1</v>
      </c>
      <c r="J3112" s="192">
        <v>120.88</v>
      </c>
    </row>
    <row r="3113" spans="1:10" ht="25.9" customHeight="1">
      <c r="A3113" s="171" t="s">
        <v>1502</v>
      </c>
      <c r="B3113" s="172" t="s">
        <v>2777</v>
      </c>
      <c r="C3113" s="171" t="s">
        <v>13</v>
      </c>
      <c r="D3113" s="171" t="s">
        <v>2778</v>
      </c>
      <c r="E3113" s="372" t="s">
        <v>1505</v>
      </c>
      <c r="F3113" s="372"/>
      <c r="G3113" s="173" t="s">
        <v>21</v>
      </c>
      <c r="H3113" s="191">
        <v>8.9999999999999993E-3</v>
      </c>
      <c r="I3113" s="192">
        <v>8.4600000000000009</v>
      </c>
      <c r="J3113" s="192">
        <v>7.0000000000000007E-2</v>
      </c>
    </row>
    <row r="3114" spans="1:10" ht="25.5">
      <c r="A3114" s="174"/>
      <c r="B3114" s="174"/>
      <c r="C3114" s="174"/>
      <c r="D3114" s="174"/>
      <c r="E3114" s="174" t="s">
        <v>1512</v>
      </c>
      <c r="F3114" s="175">
        <v>4.9800000000000004</v>
      </c>
      <c r="G3114" s="174" t="s">
        <v>1513</v>
      </c>
      <c r="H3114" s="175">
        <v>0</v>
      </c>
      <c r="I3114" s="174" t="s">
        <v>1514</v>
      </c>
      <c r="J3114" s="175">
        <v>4.9800000000000004</v>
      </c>
    </row>
    <row r="3115" spans="1:10">
      <c r="A3115" s="174"/>
      <c r="B3115" s="174"/>
      <c r="C3115" s="174"/>
      <c r="D3115" s="174"/>
      <c r="E3115" s="174" t="s">
        <v>1515</v>
      </c>
      <c r="F3115" s="175">
        <v>32.049999999999997</v>
      </c>
      <c r="G3115" s="174"/>
      <c r="H3115" s="373" t="s">
        <v>1516</v>
      </c>
      <c r="I3115" s="373"/>
      <c r="J3115" s="175">
        <v>160.28</v>
      </c>
    </row>
    <row r="3116" spans="1:10" ht="49.9" customHeight="1" thickBot="1">
      <c r="A3116" s="176"/>
      <c r="B3116" s="176"/>
      <c r="C3116" s="176"/>
      <c r="D3116" s="176"/>
      <c r="E3116" s="176"/>
      <c r="F3116" s="176"/>
      <c r="G3116" s="176" t="s">
        <v>1517</v>
      </c>
      <c r="H3116" s="193">
        <v>167.8</v>
      </c>
      <c r="I3116" s="176" t="s">
        <v>1518</v>
      </c>
      <c r="J3116" s="194">
        <v>26894.98</v>
      </c>
    </row>
    <row r="3117" spans="1:10" ht="1.1499999999999999" customHeight="1" thickTop="1">
      <c r="A3117" s="177"/>
      <c r="B3117" s="177"/>
      <c r="C3117" s="177"/>
      <c r="D3117" s="177"/>
      <c r="E3117" s="177"/>
      <c r="F3117" s="177"/>
      <c r="G3117" s="177"/>
      <c r="H3117" s="177"/>
      <c r="I3117" s="177"/>
      <c r="J3117" s="177"/>
    </row>
    <row r="3118" spans="1:10" ht="18" customHeight="1">
      <c r="A3118" s="178" t="s">
        <v>2815</v>
      </c>
      <c r="B3118" s="179" t="s">
        <v>1480</v>
      </c>
      <c r="C3118" s="178" t="s">
        <v>1481</v>
      </c>
      <c r="D3118" s="178" t="s">
        <v>1482</v>
      </c>
      <c r="E3118" s="374" t="s">
        <v>1483</v>
      </c>
      <c r="F3118" s="374"/>
      <c r="G3118" s="180" t="s">
        <v>1484</v>
      </c>
      <c r="H3118" s="179" t="s">
        <v>1485</v>
      </c>
      <c r="I3118" s="179" t="s">
        <v>1486</v>
      </c>
      <c r="J3118" s="179" t="s">
        <v>1487</v>
      </c>
    </row>
    <row r="3119" spans="1:10" ht="52.15" customHeight="1">
      <c r="A3119" s="181" t="s">
        <v>1488</v>
      </c>
      <c r="B3119" s="182" t="s">
        <v>2816</v>
      </c>
      <c r="C3119" s="181" t="s">
        <v>13</v>
      </c>
      <c r="D3119" s="181" t="s">
        <v>1194</v>
      </c>
      <c r="E3119" s="375" t="s">
        <v>1545</v>
      </c>
      <c r="F3119" s="375"/>
      <c r="G3119" s="183" t="s">
        <v>29</v>
      </c>
      <c r="H3119" s="195">
        <v>1</v>
      </c>
      <c r="I3119" s="196">
        <v>251.74</v>
      </c>
      <c r="J3119" s="196">
        <v>251.74</v>
      </c>
    </row>
    <row r="3120" spans="1:10" ht="25.9" customHeight="1">
      <c r="A3120" s="168" t="s">
        <v>1492</v>
      </c>
      <c r="B3120" s="169" t="s">
        <v>1550</v>
      </c>
      <c r="C3120" s="168" t="s">
        <v>13</v>
      </c>
      <c r="D3120" s="168" t="s">
        <v>1551</v>
      </c>
      <c r="E3120" s="371" t="s">
        <v>1498</v>
      </c>
      <c r="F3120" s="371"/>
      <c r="G3120" s="170" t="s">
        <v>1499</v>
      </c>
      <c r="H3120" s="189">
        <v>0.25119999999999998</v>
      </c>
      <c r="I3120" s="190">
        <v>22.65</v>
      </c>
      <c r="J3120" s="190">
        <v>5.68</v>
      </c>
    </row>
    <row r="3121" spans="1:10" ht="24" customHeight="1">
      <c r="A3121" s="168" t="s">
        <v>1492</v>
      </c>
      <c r="B3121" s="169" t="s">
        <v>1552</v>
      </c>
      <c r="C3121" s="168" t="s">
        <v>13</v>
      </c>
      <c r="D3121" s="168" t="s">
        <v>1553</v>
      </c>
      <c r="E3121" s="371" t="s">
        <v>1498</v>
      </c>
      <c r="F3121" s="371"/>
      <c r="G3121" s="170" t="s">
        <v>1499</v>
      </c>
      <c r="H3121" s="189">
        <v>0.25119999999999998</v>
      </c>
      <c r="I3121" s="190">
        <v>27.6</v>
      </c>
      <c r="J3121" s="190">
        <v>6.93</v>
      </c>
    </row>
    <row r="3122" spans="1:10" ht="52.15" customHeight="1">
      <c r="A3122" s="171" t="s">
        <v>1502</v>
      </c>
      <c r="B3122" s="172" t="s">
        <v>2817</v>
      </c>
      <c r="C3122" s="171" t="s">
        <v>13</v>
      </c>
      <c r="D3122" s="171" t="s">
        <v>2818</v>
      </c>
      <c r="E3122" s="372" t="s">
        <v>1505</v>
      </c>
      <c r="F3122" s="372"/>
      <c r="G3122" s="173" t="s">
        <v>29</v>
      </c>
      <c r="H3122" s="191">
        <v>1.0149999999999999</v>
      </c>
      <c r="I3122" s="192">
        <v>235.53</v>
      </c>
      <c r="J3122" s="192">
        <v>239.06</v>
      </c>
    </row>
    <row r="3123" spans="1:10" ht="25.9" customHeight="1">
      <c r="A3123" s="171" t="s">
        <v>1502</v>
      </c>
      <c r="B3123" s="172" t="s">
        <v>2777</v>
      </c>
      <c r="C3123" s="171" t="s">
        <v>13</v>
      </c>
      <c r="D3123" s="171" t="s">
        <v>2778</v>
      </c>
      <c r="E3123" s="372" t="s">
        <v>1505</v>
      </c>
      <c r="F3123" s="372"/>
      <c r="G3123" s="173" t="s">
        <v>21</v>
      </c>
      <c r="H3123" s="191">
        <v>8.9999999999999993E-3</v>
      </c>
      <c r="I3123" s="192">
        <v>8.4600000000000009</v>
      </c>
      <c r="J3123" s="192">
        <v>7.0000000000000007E-2</v>
      </c>
    </row>
    <row r="3124" spans="1:10" ht="25.5">
      <c r="A3124" s="174"/>
      <c r="B3124" s="174"/>
      <c r="C3124" s="174"/>
      <c r="D3124" s="174"/>
      <c r="E3124" s="174" t="s">
        <v>1512</v>
      </c>
      <c r="F3124" s="175">
        <v>8.64</v>
      </c>
      <c r="G3124" s="174" t="s">
        <v>1513</v>
      </c>
      <c r="H3124" s="175">
        <v>0</v>
      </c>
      <c r="I3124" s="174" t="s">
        <v>1514</v>
      </c>
      <c r="J3124" s="175">
        <v>8.64</v>
      </c>
    </row>
    <row r="3125" spans="1:10">
      <c r="A3125" s="174"/>
      <c r="B3125" s="174"/>
      <c r="C3125" s="174"/>
      <c r="D3125" s="174"/>
      <c r="E3125" s="174" t="s">
        <v>1515</v>
      </c>
      <c r="F3125" s="175">
        <v>62.93</v>
      </c>
      <c r="G3125" s="174"/>
      <c r="H3125" s="373" t="s">
        <v>1516</v>
      </c>
      <c r="I3125" s="373"/>
      <c r="J3125" s="175">
        <v>314.67</v>
      </c>
    </row>
    <row r="3126" spans="1:10" ht="49.9" customHeight="1" thickBot="1">
      <c r="A3126" s="176"/>
      <c r="B3126" s="176"/>
      <c r="C3126" s="176"/>
      <c r="D3126" s="176"/>
      <c r="E3126" s="176"/>
      <c r="F3126" s="176"/>
      <c r="G3126" s="176" t="s">
        <v>1517</v>
      </c>
      <c r="H3126" s="193">
        <v>159.80000000000001</v>
      </c>
      <c r="I3126" s="176" t="s">
        <v>1518</v>
      </c>
      <c r="J3126" s="194">
        <v>50284.26</v>
      </c>
    </row>
    <row r="3127" spans="1:10" ht="1.1499999999999999" customHeight="1" thickTop="1">
      <c r="A3127" s="177"/>
      <c r="B3127" s="177"/>
      <c r="C3127" s="177"/>
      <c r="D3127" s="177"/>
      <c r="E3127" s="177"/>
      <c r="F3127" s="177"/>
      <c r="G3127" s="177"/>
      <c r="H3127" s="177"/>
      <c r="I3127" s="177"/>
      <c r="J3127" s="177"/>
    </row>
    <row r="3128" spans="1:10" ht="18" customHeight="1">
      <c r="A3128" s="178" t="s">
        <v>2819</v>
      </c>
      <c r="B3128" s="179" t="s">
        <v>1480</v>
      </c>
      <c r="C3128" s="178" t="s">
        <v>1481</v>
      </c>
      <c r="D3128" s="178" t="s">
        <v>1482</v>
      </c>
      <c r="E3128" s="374" t="s">
        <v>1483</v>
      </c>
      <c r="F3128" s="374"/>
      <c r="G3128" s="180" t="s">
        <v>1484</v>
      </c>
      <c r="H3128" s="179" t="s">
        <v>1485</v>
      </c>
      <c r="I3128" s="179" t="s">
        <v>1486</v>
      </c>
      <c r="J3128" s="179" t="s">
        <v>1487</v>
      </c>
    </row>
    <row r="3129" spans="1:10" ht="39" customHeight="1">
      <c r="A3129" s="181" t="s">
        <v>1488</v>
      </c>
      <c r="B3129" s="182" t="s">
        <v>2820</v>
      </c>
      <c r="C3129" s="181" t="s">
        <v>13</v>
      </c>
      <c r="D3129" s="181" t="s">
        <v>1202</v>
      </c>
      <c r="E3129" s="375" t="s">
        <v>1545</v>
      </c>
      <c r="F3129" s="375"/>
      <c r="G3129" s="183" t="s">
        <v>29</v>
      </c>
      <c r="H3129" s="195">
        <v>1</v>
      </c>
      <c r="I3129" s="196">
        <v>22.03</v>
      </c>
      <c r="J3129" s="196">
        <v>22.03</v>
      </c>
    </row>
    <row r="3130" spans="1:10" ht="25.9" customHeight="1">
      <c r="A3130" s="168" t="s">
        <v>1492</v>
      </c>
      <c r="B3130" s="169" t="s">
        <v>1550</v>
      </c>
      <c r="C3130" s="168" t="s">
        <v>13</v>
      </c>
      <c r="D3130" s="168" t="s">
        <v>1551</v>
      </c>
      <c r="E3130" s="371" t="s">
        <v>1498</v>
      </c>
      <c r="F3130" s="371"/>
      <c r="G3130" s="170" t="s">
        <v>1499</v>
      </c>
      <c r="H3130" s="189">
        <v>5.9400000000000001E-2</v>
      </c>
      <c r="I3130" s="190">
        <v>22.65</v>
      </c>
      <c r="J3130" s="190">
        <v>1.34</v>
      </c>
    </row>
    <row r="3131" spans="1:10" ht="24" customHeight="1">
      <c r="A3131" s="168" t="s">
        <v>1492</v>
      </c>
      <c r="B3131" s="169" t="s">
        <v>1552</v>
      </c>
      <c r="C3131" s="168" t="s">
        <v>13</v>
      </c>
      <c r="D3131" s="168" t="s">
        <v>1553</v>
      </c>
      <c r="E3131" s="371" t="s">
        <v>1498</v>
      </c>
      <c r="F3131" s="371"/>
      <c r="G3131" s="170" t="s">
        <v>1499</v>
      </c>
      <c r="H3131" s="189">
        <v>0.26129999999999998</v>
      </c>
      <c r="I3131" s="190">
        <v>27.6</v>
      </c>
      <c r="J3131" s="190">
        <v>7.21</v>
      </c>
    </row>
    <row r="3132" spans="1:10" ht="39" customHeight="1">
      <c r="A3132" s="171" t="s">
        <v>1502</v>
      </c>
      <c r="B3132" s="172" t="s">
        <v>1576</v>
      </c>
      <c r="C3132" s="171" t="s">
        <v>13</v>
      </c>
      <c r="D3132" s="171" t="s">
        <v>1577</v>
      </c>
      <c r="E3132" s="372" t="s">
        <v>1505</v>
      </c>
      <c r="F3132" s="372"/>
      <c r="G3132" s="173" t="s">
        <v>21</v>
      </c>
      <c r="H3132" s="191">
        <v>3.9375</v>
      </c>
      <c r="I3132" s="192">
        <v>1.56</v>
      </c>
      <c r="J3132" s="192">
        <v>6.14</v>
      </c>
    </row>
    <row r="3133" spans="1:10" ht="25.9" customHeight="1">
      <c r="A3133" s="171" t="s">
        <v>1502</v>
      </c>
      <c r="B3133" s="172" t="s">
        <v>2821</v>
      </c>
      <c r="C3133" s="171" t="s">
        <v>13</v>
      </c>
      <c r="D3133" s="171" t="s">
        <v>2822</v>
      </c>
      <c r="E3133" s="372" t="s">
        <v>1505</v>
      </c>
      <c r="F3133" s="372"/>
      <c r="G3133" s="173" t="s">
        <v>21</v>
      </c>
      <c r="H3133" s="191">
        <v>1.25</v>
      </c>
      <c r="I3133" s="192">
        <v>1.39</v>
      </c>
      <c r="J3133" s="192">
        <v>1.73</v>
      </c>
    </row>
    <row r="3134" spans="1:10" ht="24" customHeight="1">
      <c r="A3134" s="171" t="s">
        <v>1502</v>
      </c>
      <c r="B3134" s="172" t="s">
        <v>2823</v>
      </c>
      <c r="C3134" s="171" t="s">
        <v>13</v>
      </c>
      <c r="D3134" s="171" t="s">
        <v>2824</v>
      </c>
      <c r="E3134" s="372" t="s">
        <v>1505</v>
      </c>
      <c r="F3134" s="372"/>
      <c r="G3134" s="173" t="s">
        <v>29</v>
      </c>
      <c r="H3134" s="191">
        <v>0.15629999999999999</v>
      </c>
      <c r="I3134" s="192">
        <v>10.72</v>
      </c>
      <c r="J3134" s="192">
        <v>1.67</v>
      </c>
    </row>
    <row r="3135" spans="1:10" ht="24" customHeight="1">
      <c r="A3135" s="171" t="s">
        <v>1502</v>
      </c>
      <c r="B3135" s="172" t="s">
        <v>1584</v>
      </c>
      <c r="C3135" s="171" t="s">
        <v>13</v>
      </c>
      <c r="D3135" s="171" t="s">
        <v>1585</v>
      </c>
      <c r="E3135" s="372" t="s">
        <v>1505</v>
      </c>
      <c r="F3135" s="372"/>
      <c r="G3135" s="173" t="s">
        <v>29</v>
      </c>
      <c r="H3135" s="191">
        <v>0.625</v>
      </c>
      <c r="I3135" s="192">
        <v>4.12</v>
      </c>
      <c r="J3135" s="192">
        <v>2.57</v>
      </c>
    </row>
    <row r="3136" spans="1:10" ht="24" customHeight="1">
      <c r="A3136" s="171" t="s">
        <v>1502</v>
      </c>
      <c r="B3136" s="172" t="s">
        <v>1586</v>
      </c>
      <c r="C3136" s="171" t="s">
        <v>13</v>
      </c>
      <c r="D3136" s="171" t="s">
        <v>1587</v>
      </c>
      <c r="E3136" s="372" t="s">
        <v>1505</v>
      </c>
      <c r="F3136" s="372"/>
      <c r="G3136" s="173" t="s">
        <v>21</v>
      </c>
      <c r="H3136" s="191">
        <v>3.9375</v>
      </c>
      <c r="I3136" s="192">
        <v>0.35</v>
      </c>
      <c r="J3136" s="192">
        <v>1.37</v>
      </c>
    </row>
    <row r="3137" spans="1:10" ht="25.5">
      <c r="A3137" s="174"/>
      <c r="B3137" s="174"/>
      <c r="C3137" s="174"/>
      <c r="D3137" s="174"/>
      <c r="E3137" s="174" t="s">
        <v>1512</v>
      </c>
      <c r="F3137" s="175">
        <v>6.01</v>
      </c>
      <c r="G3137" s="174" t="s">
        <v>1513</v>
      </c>
      <c r="H3137" s="175">
        <v>0</v>
      </c>
      <c r="I3137" s="174" t="s">
        <v>1514</v>
      </c>
      <c r="J3137" s="175">
        <v>6.01</v>
      </c>
    </row>
    <row r="3138" spans="1:10">
      <c r="A3138" s="174"/>
      <c r="B3138" s="174"/>
      <c r="C3138" s="174"/>
      <c r="D3138" s="174"/>
      <c r="E3138" s="174" t="s">
        <v>1515</v>
      </c>
      <c r="F3138" s="175">
        <v>5.5</v>
      </c>
      <c r="G3138" s="174"/>
      <c r="H3138" s="373" t="s">
        <v>1516</v>
      </c>
      <c r="I3138" s="373"/>
      <c r="J3138" s="175">
        <v>27.53</v>
      </c>
    </row>
    <row r="3139" spans="1:10" ht="49.9" customHeight="1" thickBot="1">
      <c r="A3139" s="176"/>
      <c r="B3139" s="176"/>
      <c r="C3139" s="176"/>
      <c r="D3139" s="176"/>
      <c r="E3139" s="176"/>
      <c r="F3139" s="176"/>
      <c r="G3139" s="176" t="s">
        <v>1517</v>
      </c>
      <c r="H3139" s="193">
        <v>75.2</v>
      </c>
      <c r="I3139" s="176" t="s">
        <v>1518</v>
      </c>
      <c r="J3139" s="194">
        <v>2070.25</v>
      </c>
    </row>
    <row r="3140" spans="1:10" ht="1.1499999999999999" customHeight="1" thickTop="1">
      <c r="A3140" s="177"/>
      <c r="B3140" s="177"/>
      <c r="C3140" s="177"/>
      <c r="D3140" s="177"/>
      <c r="E3140" s="177"/>
      <c r="F3140" s="177"/>
      <c r="G3140" s="177"/>
      <c r="H3140" s="177"/>
      <c r="I3140" s="177"/>
      <c r="J3140" s="177"/>
    </row>
    <row r="3141" spans="1:10" ht="18" customHeight="1">
      <c r="A3141" s="178" t="s">
        <v>2825</v>
      </c>
      <c r="B3141" s="179" t="s">
        <v>1480</v>
      </c>
      <c r="C3141" s="178" t="s">
        <v>1481</v>
      </c>
      <c r="D3141" s="178" t="s">
        <v>1482</v>
      </c>
      <c r="E3141" s="374" t="s">
        <v>1483</v>
      </c>
      <c r="F3141" s="374"/>
      <c r="G3141" s="180" t="s">
        <v>1484</v>
      </c>
      <c r="H3141" s="179" t="s">
        <v>1485</v>
      </c>
      <c r="I3141" s="179" t="s">
        <v>1486</v>
      </c>
      <c r="J3141" s="179" t="s">
        <v>1487</v>
      </c>
    </row>
    <row r="3142" spans="1:10" ht="39" customHeight="1">
      <c r="A3142" s="181" t="s">
        <v>1488</v>
      </c>
      <c r="B3142" s="182" t="s">
        <v>2826</v>
      </c>
      <c r="C3142" s="181" t="s">
        <v>13</v>
      </c>
      <c r="D3142" s="181" t="s">
        <v>1207</v>
      </c>
      <c r="E3142" s="375" t="s">
        <v>1545</v>
      </c>
      <c r="F3142" s="375"/>
      <c r="G3142" s="183" t="s">
        <v>21</v>
      </c>
      <c r="H3142" s="195">
        <v>1</v>
      </c>
      <c r="I3142" s="196">
        <v>30.35</v>
      </c>
      <c r="J3142" s="196">
        <v>30.35</v>
      </c>
    </row>
    <row r="3143" spans="1:10" ht="39" customHeight="1">
      <c r="A3143" s="168" t="s">
        <v>1492</v>
      </c>
      <c r="B3143" s="169" t="s">
        <v>2827</v>
      </c>
      <c r="C3143" s="168" t="s">
        <v>13</v>
      </c>
      <c r="D3143" s="168" t="s">
        <v>2828</v>
      </c>
      <c r="E3143" s="371" t="s">
        <v>1545</v>
      </c>
      <c r="F3143" s="371"/>
      <c r="G3143" s="170" t="s">
        <v>21</v>
      </c>
      <c r="H3143" s="189">
        <v>1</v>
      </c>
      <c r="I3143" s="190">
        <v>10.67</v>
      </c>
      <c r="J3143" s="190">
        <v>10.67</v>
      </c>
    </row>
    <row r="3144" spans="1:10" ht="39" customHeight="1">
      <c r="A3144" s="168" t="s">
        <v>1492</v>
      </c>
      <c r="B3144" s="169" t="s">
        <v>2829</v>
      </c>
      <c r="C3144" s="168" t="s">
        <v>13</v>
      </c>
      <c r="D3144" s="168" t="s">
        <v>2830</v>
      </c>
      <c r="E3144" s="371" t="s">
        <v>1545</v>
      </c>
      <c r="F3144" s="371"/>
      <c r="G3144" s="170" t="s">
        <v>21</v>
      </c>
      <c r="H3144" s="189">
        <v>1</v>
      </c>
      <c r="I3144" s="190">
        <v>19.68</v>
      </c>
      <c r="J3144" s="190">
        <v>19.68</v>
      </c>
    </row>
    <row r="3145" spans="1:10" ht="25.5">
      <c r="A3145" s="174"/>
      <c r="B3145" s="174"/>
      <c r="C3145" s="174"/>
      <c r="D3145" s="174"/>
      <c r="E3145" s="174" t="s">
        <v>1512</v>
      </c>
      <c r="F3145" s="175">
        <v>12.72</v>
      </c>
      <c r="G3145" s="174" t="s">
        <v>1513</v>
      </c>
      <c r="H3145" s="175">
        <v>0</v>
      </c>
      <c r="I3145" s="174" t="s">
        <v>1514</v>
      </c>
      <c r="J3145" s="175">
        <v>12.72</v>
      </c>
    </row>
    <row r="3146" spans="1:10">
      <c r="A3146" s="174"/>
      <c r="B3146" s="174"/>
      <c r="C3146" s="174"/>
      <c r="D3146" s="174"/>
      <c r="E3146" s="174" t="s">
        <v>1515</v>
      </c>
      <c r="F3146" s="175">
        <v>7.58</v>
      </c>
      <c r="G3146" s="174"/>
      <c r="H3146" s="373" t="s">
        <v>1516</v>
      </c>
      <c r="I3146" s="373"/>
      <c r="J3146" s="175">
        <v>37.93</v>
      </c>
    </row>
    <row r="3147" spans="1:10" ht="49.9" customHeight="1" thickBot="1">
      <c r="A3147" s="176"/>
      <c r="B3147" s="176"/>
      <c r="C3147" s="176"/>
      <c r="D3147" s="176"/>
      <c r="E3147" s="176"/>
      <c r="F3147" s="176"/>
      <c r="G3147" s="176" t="s">
        <v>1517</v>
      </c>
      <c r="H3147" s="193">
        <v>95</v>
      </c>
      <c r="I3147" s="176" t="s">
        <v>1518</v>
      </c>
      <c r="J3147" s="194">
        <v>3603.35</v>
      </c>
    </row>
    <row r="3148" spans="1:10" ht="1.1499999999999999" customHeight="1" thickTop="1">
      <c r="A3148" s="177"/>
      <c r="B3148" s="177"/>
      <c r="C3148" s="177"/>
      <c r="D3148" s="177"/>
      <c r="E3148" s="177"/>
      <c r="F3148" s="177"/>
      <c r="G3148" s="177"/>
      <c r="H3148" s="177"/>
      <c r="I3148" s="177"/>
      <c r="J3148" s="177"/>
    </row>
    <row r="3149" spans="1:10" ht="18" customHeight="1">
      <c r="A3149" s="178" t="s">
        <v>2831</v>
      </c>
      <c r="B3149" s="179" t="s">
        <v>1480</v>
      </c>
      <c r="C3149" s="178" t="s">
        <v>1481</v>
      </c>
      <c r="D3149" s="178" t="s">
        <v>1482</v>
      </c>
      <c r="E3149" s="374" t="s">
        <v>1483</v>
      </c>
      <c r="F3149" s="374"/>
      <c r="G3149" s="180" t="s">
        <v>1484</v>
      </c>
      <c r="H3149" s="179" t="s">
        <v>1485</v>
      </c>
      <c r="I3149" s="179" t="s">
        <v>1486</v>
      </c>
      <c r="J3149" s="179" t="s">
        <v>1487</v>
      </c>
    </row>
    <row r="3150" spans="1:10" ht="39" customHeight="1">
      <c r="A3150" s="181" t="s">
        <v>1488</v>
      </c>
      <c r="B3150" s="182" t="s">
        <v>2832</v>
      </c>
      <c r="C3150" s="181" t="s">
        <v>13</v>
      </c>
      <c r="D3150" s="181" t="s">
        <v>1210</v>
      </c>
      <c r="E3150" s="375" t="s">
        <v>1545</v>
      </c>
      <c r="F3150" s="375"/>
      <c r="G3150" s="183" t="s">
        <v>21</v>
      </c>
      <c r="H3150" s="195">
        <v>1</v>
      </c>
      <c r="I3150" s="196">
        <v>32.450000000000003</v>
      </c>
      <c r="J3150" s="196">
        <v>32.450000000000003</v>
      </c>
    </row>
    <row r="3151" spans="1:10" ht="39" customHeight="1">
      <c r="A3151" s="168" t="s">
        <v>1492</v>
      </c>
      <c r="B3151" s="169" t="s">
        <v>2827</v>
      </c>
      <c r="C3151" s="168" t="s">
        <v>13</v>
      </c>
      <c r="D3151" s="168" t="s">
        <v>2828</v>
      </c>
      <c r="E3151" s="371" t="s">
        <v>1545</v>
      </c>
      <c r="F3151" s="371"/>
      <c r="G3151" s="170" t="s">
        <v>21</v>
      </c>
      <c r="H3151" s="189">
        <v>1</v>
      </c>
      <c r="I3151" s="190">
        <v>10.67</v>
      </c>
      <c r="J3151" s="190">
        <v>10.67</v>
      </c>
    </row>
    <row r="3152" spans="1:10" ht="39" customHeight="1">
      <c r="A3152" s="168" t="s">
        <v>1492</v>
      </c>
      <c r="B3152" s="169" t="s">
        <v>2833</v>
      </c>
      <c r="C3152" s="168" t="s">
        <v>13</v>
      </c>
      <c r="D3152" s="168" t="s">
        <v>2834</v>
      </c>
      <c r="E3152" s="371" t="s">
        <v>1545</v>
      </c>
      <c r="F3152" s="371"/>
      <c r="G3152" s="170" t="s">
        <v>21</v>
      </c>
      <c r="H3152" s="189">
        <v>1</v>
      </c>
      <c r="I3152" s="190">
        <v>21.78</v>
      </c>
      <c r="J3152" s="190">
        <v>21.78</v>
      </c>
    </row>
    <row r="3153" spans="1:10" ht="25.5">
      <c r="A3153" s="174"/>
      <c r="B3153" s="174"/>
      <c r="C3153" s="174"/>
      <c r="D3153" s="174"/>
      <c r="E3153" s="174" t="s">
        <v>1512</v>
      </c>
      <c r="F3153" s="175">
        <v>12.72</v>
      </c>
      <c r="G3153" s="174" t="s">
        <v>1513</v>
      </c>
      <c r="H3153" s="175">
        <v>0</v>
      </c>
      <c r="I3153" s="174" t="s">
        <v>1514</v>
      </c>
      <c r="J3153" s="175">
        <v>12.72</v>
      </c>
    </row>
    <row r="3154" spans="1:10">
      <c r="A3154" s="174"/>
      <c r="B3154" s="174"/>
      <c r="C3154" s="174"/>
      <c r="D3154" s="174"/>
      <c r="E3154" s="174" t="s">
        <v>1515</v>
      </c>
      <c r="F3154" s="175">
        <v>8.11</v>
      </c>
      <c r="G3154" s="174"/>
      <c r="H3154" s="373" t="s">
        <v>1516</v>
      </c>
      <c r="I3154" s="373"/>
      <c r="J3154" s="175">
        <v>40.56</v>
      </c>
    </row>
    <row r="3155" spans="1:10" ht="49.9" customHeight="1" thickBot="1">
      <c r="A3155" s="176"/>
      <c r="B3155" s="176"/>
      <c r="C3155" s="176"/>
      <c r="D3155" s="176"/>
      <c r="E3155" s="176"/>
      <c r="F3155" s="176"/>
      <c r="G3155" s="176" t="s">
        <v>1517</v>
      </c>
      <c r="H3155" s="193">
        <v>23</v>
      </c>
      <c r="I3155" s="176" t="s">
        <v>1518</v>
      </c>
      <c r="J3155" s="194">
        <v>932.88</v>
      </c>
    </row>
    <row r="3156" spans="1:10" ht="1.1499999999999999" customHeight="1" thickTop="1">
      <c r="A3156" s="177"/>
      <c r="B3156" s="177"/>
      <c r="C3156" s="177"/>
      <c r="D3156" s="177"/>
      <c r="E3156" s="177"/>
      <c r="F3156" s="177"/>
      <c r="G3156" s="177"/>
      <c r="H3156" s="177"/>
      <c r="I3156" s="177"/>
      <c r="J3156" s="177"/>
    </row>
    <row r="3157" spans="1:10" ht="18" customHeight="1">
      <c r="A3157" s="178" t="s">
        <v>2835</v>
      </c>
      <c r="B3157" s="179" t="s">
        <v>1480</v>
      </c>
      <c r="C3157" s="178" t="s">
        <v>1481</v>
      </c>
      <c r="D3157" s="178" t="s">
        <v>1482</v>
      </c>
      <c r="E3157" s="374" t="s">
        <v>1483</v>
      </c>
      <c r="F3157" s="374"/>
      <c r="G3157" s="180" t="s">
        <v>1484</v>
      </c>
      <c r="H3157" s="179" t="s">
        <v>1485</v>
      </c>
      <c r="I3157" s="179" t="s">
        <v>1486</v>
      </c>
      <c r="J3157" s="179" t="s">
        <v>1487</v>
      </c>
    </row>
    <row r="3158" spans="1:10" ht="39" customHeight="1">
      <c r="A3158" s="181" t="s">
        <v>1488</v>
      </c>
      <c r="B3158" s="182" t="s">
        <v>2836</v>
      </c>
      <c r="C3158" s="181" t="s">
        <v>13</v>
      </c>
      <c r="D3158" s="181" t="s">
        <v>1213</v>
      </c>
      <c r="E3158" s="375" t="s">
        <v>1545</v>
      </c>
      <c r="F3158" s="375"/>
      <c r="G3158" s="183" t="s">
        <v>21</v>
      </c>
      <c r="H3158" s="195">
        <v>1</v>
      </c>
      <c r="I3158" s="196">
        <v>55.55</v>
      </c>
      <c r="J3158" s="196">
        <v>55.55</v>
      </c>
    </row>
    <row r="3159" spans="1:10" ht="39" customHeight="1">
      <c r="A3159" s="168" t="s">
        <v>1492</v>
      </c>
      <c r="B3159" s="169" t="s">
        <v>2827</v>
      </c>
      <c r="C3159" s="168" t="s">
        <v>13</v>
      </c>
      <c r="D3159" s="168" t="s">
        <v>2828</v>
      </c>
      <c r="E3159" s="371" t="s">
        <v>1545</v>
      </c>
      <c r="F3159" s="371"/>
      <c r="G3159" s="170" t="s">
        <v>21</v>
      </c>
      <c r="H3159" s="189">
        <v>1</v>
      </c>
      <c r="I3159" s="190">
        <v>10.67</v>
      </c>
      <c r="J3159" s="190">
        <v>10.67</v>
      </c>
    </row>
    <row r="3160" spans="1:10" ht="39" customHeight="1">
      <c r="A3160" s="168" t="s">
        <v>1492</v>
      </c>
      <c r="B3160" s="169" t="s">
        <v>2837</v>
      </c>
      <c r="C3160" s="168" t="s">
        <v>13</v>
      </c>
      <c r="D3160" s="168" t="s">
        <v>2838</v>
      </c>
      <c r="E3160" s="371" t="s">
        <v>1545</v>
      </c>
      <c r="F3160" s="371"/>
      <c r="G3160" s="170" t="s">
        <v>21</v>
      </c>
      <c r="H3160" s="189">
        <v>1</v>
      </c>
      <c r="I3160" s="190">
        <v>44.88</v>
      </c>
      <c r="J3160" s="190">
        <v>44.88</v>
      </c>
    </row>
    <row r="3161" spans="1:10" ht="25.5">
      <c r="A3161" s="174"/>
      <c r="B3161" s="174"/>
      <c r="C3161" s="174"/>
      <c r="D3161" s="174"/>
      <c r="E3161" s="174" t="s">
        <v>1512</v>
      </c>
      <c r="F3161" s="175">
        <v>24.09</v>
      </c>
      <c r="G3161" s="174" t="s">
        <v>1513</v>
      </c>
      <c r="H3161" s="175">
        <v>0</v>
      </c>
      <c r="I3161" s="174" t="s">
        <v>1514</v>
      </c>
      <c r="J3161" s="175">
        <v>24.09</v>
      </c>
    </row>
    <row r="3162" spans="1:10">
      <c r="A3162" s="174"/>
      <c r="B3162" s="174"/>
      <c r="C3162" s="174"/>
      <c r="D3162" s="174"/>
      <c r="E3162" s="174" t="s">
        <v>1515</v>
      </c>
      <c r="F3162" s="175">
        <v>13.88</v>
      </c>
      <c r="G3162" s="174"/>
      <c r="H3162" s="373" t="s">
        <v>1516</v>
      </c>
      <c r="I3162" s="373"/>
      <c r="J3162" s="175">
        <v>69.430000000000007</v>
      </c>
    </row>
    <row r="3163" spans="1:10" ht="49.9" customHeight="1" thickBot="1">
      <c r="A3163" s="176"/>
      <c r="B3163" s="176"/>
      <c r="C3163" s="176"/>
      <c r="D3163" s="176"/>
      <c r="E3163" s="176"/>
      <c r="F3163" s="176"/>
      <c r="G3163" s="176" t="s">
        <v>1517</v>
      </c>
      <c r="H3163" s="193">
        <v>34</v>
      </c>
      <c r="I3163" s="176" t="s">
        <v>1518</v>
      </c>
      <c r="J3163" s="194">
        <v>2360.62</v>
      </c>
    </row>
    <row r="3164" spans="1:10" ht="1.1499999999999999" customHeight="1" thickTop="1">
      <c r="A3164" s="177"/>
      <c r="B3164" s="177"/>
      <c r="C3164" s="177"/>
      <c r="D3164" s="177"/>
      <c r="E3164" s="177"/>
      <c r="F3164" s="177"/>
      <c r="G3164" s="177"/>
      <c r="H3164" s="177"/>
      <c r="I3164" s="177"/>
      <c r="J3164" s="177"/>
    </row>
    <row r="3165" spans="1:10" ht="18" customHeight="1">
      <c r="A3165" s="178" t="s">
        <v>2839</v>
      </c>
      <c r="B3165" s="179" t="s">
        <v>1480</v>
      </c>
      <c r="C3165" s="178" t="s">
        <v>1481</v>
      </c>
      <c r="D3165" s="178" t="s">
        <v>1482</v>
      </c>
      <c r="E3165" s="374" t="s">
        <v>1483</v>
      </c>
      <c r="F3165" s="374"/>
      <c r="G3165" s="180" t="s">
        <v>1484</v>
      </c>
      <c r="H3165" s="179" t="s">
        <v>1485</v>
      </c>
      <c r="I3165" s="179" t="s">
        <v>1486</v>
      </c>
      <c r="J3165" s="179" t="s">
        <v>1487</v>
      </c>
    </row>
    <row r="3166" spans="1:10" ht="39" customHeight="1">
      <c r="A3166" s="181" t="s">
        <v>1488</v>
      </c>
      <c r="B3166" s="182" t="s">
        <v>2840</v>
      </c>
      <c r="C3166" s="181" t="s">
        <v>13</v>
      </c>
      <c r="D3166" s="181" t="s">
        <v>1216</v>
      </c>
      <c r="E3166" s="375" t="s">
        <v>1545</v>
      </c>
      <c r="F3166" s="375"/>
      <c r="G3166" s="183" t="s">
        <v>21</v>
      </c>
      <c r="H3166" s="195">
        <v>1</v>
      </c>
      <c r="I3166" s="196">
        <v>35.21</v>
      </c>
      <c r="J3166" s="196">
        <v>35.21</v>
      </c>
    </row>
    <row r="3167" spans="1:10" ht="39" customHeight="1">
      <c r="A3167" s="168" t="s">
        <v>1492</v>
      </c>
      <c r="B3167" s="169" t="s">
        <v>2827</v>
      </c>
      <c r="C3167" s="168" t="s">
        <v>13</v>
      </c>
      <c r="D3167" s="168" t="s">
        <v>2828</v>
      </c>
      <c r="E3167" s="371" t="s">
        <v>1545</v>
      </c>
      <c r="F3167" s="371"/>
      <c r="G3167" s="170" t="s">
        <v>21</v>
      </c>
      <c r="H3167" s="189">
        <v>1</v>
      </c>
      <c r="I3167" s="190">
        <v>10.67</v>
      </c>
      <c r="J3167" s="190">
        <v>10.67</v>
      </c>
    </row>
    <row r="3168" spans="1:10" ht="39" customHeight="1">
      <c r="A3168" s="168" t="s">
        <v>1492</v>
      </c>
      <c r="B3168" s="169" t="s">
        <v>2841</v>
      </c>
      <c r="C3168" s="168" t="s">
        <v>13</v>
      </c>
      <c r="D3168" s="168" t="s">
        <v>2842</v>
      </c>
      <c r="E3168" s="371" t="s">
        <v>1545</v>
      </c>
      <c r="F3168" s="371"/>
      <c r="G3168" s="170" t="s">
        <v>21</v>
      </c>
      <c r="H3168" s="189">
        <v>1</v>
      </c>
      <c r="I3168" s="190">
        <v>24.54</v>
      </c>
      <c r="J3168" s="190">
        <v>24.54</v>
      </c>
    </row>
    <row r="3169" spans="1:10" ht="25.5">
      <c r="A3169" s="174"/>
      <c r="B3169" s="174"/>
      <c r="C3169" s="174"/>
      <c r="D3169" s="174"/>
      <c r="E3169" s="174" t="s">
        <v>1512</v>
      </c>
      <c r="F3169" s="175">
        <v>15.31</v>
      </c>
      <c r="G3169" s="174" t="s">
        <v>1513</v>
      </c>
      <c r="H3169" s="175">
        <v>0</v>
      </c>
      <c r="I3169" s="174" t="s">
        <v>1514</v>
      </c>
      <c r="J3169" s="175">
        <v>15.31</v>
      </c>
    </row>
    <row r="3170" spans="1:10">
      <c r="A3170" s="174"/>
      <c r="B3170" s="174"/>
      <c r="C3170" s="174"/>
      <c r="D3170" s="174"/>
      <c r="E3170" s="174" t="s">
        <v>1515</v>
      </c>
      <c r="F3170" s="175">
        <v>8.8000000000000007</v>
      </c>
      <c r="G3170" s="174"/>
      <c r="H3170" s="373" t="s">
        <v>1516</v>
      </c>
      <c r="I3170" s="373"/>
      <c r="J3170" s="175">
        <v>44.01</v>
      </c>
    </row>
    <row r="3171" spans="1:10" ht="49.9" customHeight="1" thickBot="1">
      <c r="A3171" s="176"/>
      <c r="B3171" s="176"/>
      <c r="C3171" s="176"/>
      <c r="D3171" s="176"/>
      <c r="E3171" s="176"/>
      <c r="F3171" s="176"/>
      <c r="G3171" s="176" t="s">
        <v>1517</v>
      </c>
      <c r="H3171" s="193">
        <v>3</v>
      </c>
      <c r="I3171" s="176" t="s">
        <v>1518</v>
      </c>
      <c r="J3171" s="194">
        <v>132.03</v>
      </c>
    </row>
    <row r="3172" spans="1:10" ht="1.1499999999999999" customHeight="1" thickTop="1">
      <c r="A3172" s="177"/>
      <c r="B3172" s="177"/>
      <c r="C3172" s="177"/>
      <c r="D3172" s="177"/>
      <c r="E3172" s="177"/>
      <c r="F3172" s="177"/>
      <c r="G3172" s="177"/>
      <c r="H3172" s="177"/>
      <c r="I3172" s="177"/>
      <c r="J3172" s="177"/>
    </row>
    <row r="3173" spans="1:10" ht="18" customHeight="1">
      <c r="A3173" s="178" t="s">
        <v>2843</v>
      </c>
      <c r="B3173" s="179" t="s">
        <v>1480</v>
      </c>
      <c r="C3173" s="178" t="s">
        <v>1481</v>
      </c>
      <c r="D3173" s="178" t="s">
        <v>1482</v>
      </c>
      <c r="E3173" s="374" t="s">
        <v>1483</v>
      </c>
      <c r="F3173" s="374"/>
      <c r="G3173" s="180" t="s">
        <v>1484</v>
      </c>
      <c r="H3173" s="179" t="s">
        <v>1485</v>
      </c>
      <c r="I3173" s="179" t="s">
        <v>1486</v>
      </c>
      <c r="J3173" s="179" t="s">
        <v>1487</v>
      </c>
    </row>
    <row r="3174" spans="1:10" ht="39" customHeight="1">
      <c r="A3174" s="181" t="s">
        <v>1488</v>
      </c>
      <c r="B3174" s="182" t="s">
        <v>2844</v>
      </c>
      <c r="C3174" s="181" t="s">
        <v>13</v>
      </c>
      <c r="D3174" s="181" t="s">
        <v>1219</v>
      </c>
      <c r="E3174" s="375" t="s">
        <v>1545</v>
      </c>
      <c r="F3174" s="375"/>
      <c r="G3174" s="183" t="s">
        <v>21</v>
      </c>
      <c r="H3174" s="195">
        <v>1</v>
      </c>
      <c r="I3174" s="196">
        <v>76.930000000000007</v>
      </c>
      <c r="J3174" s="196">
        <v>76.930000000000007</v>
      </c>
    </row>
    <row r="3175" spans="1:10" ht="39" customHeight="1">
      <c r="A3175" s="168" t="s">
        <v>1492</v>
      </c>
      <c r="B3175" s="169" t="s">
        <v>2827</v>
      </c>
      <c r="C3175" s="168" t="s">
        <v>13</v>
      </c>
      <c r="D3175" s="168" t="s">
        <v>2828</v>
      </c>
      <c r="E3175" s="371" t="s">
        <v>1545</v>
      </c>
      <c r="F3175" s="371"/>
      <c r="G3175" s="170" t="s">
        <v>21</v>
      </c>
      <c r="H3175" s="189">
        <v>1</v>
      </c>
      <c r="I3175" s="190">
        <v>10.67</v>
      </c>
      <c r="J3175" s="190">
        <v>10.67</v>
      </c>
    </row>
    <row r="3176" spans="1:10" ht="39" customHeight="1">
      <c r="A3176" s="168" t="s">
        <v>1492</v>
      </c>
      <c r="B3176" s="169" t="s">
        <v>2845</v>
      </c>
      <c r="C3176" s="168" t="s">
        <v>13</v>
      </c>
      <c r="D3176" s="168" t="s">
        <v>2846</v>
      </c>
      <c r="E3176" s="371" t="s">
        <v>1545</v>
      </c>
      <c r="F3176" s="371"/>
      <c r="G3176" s="170" t="s">
        <v>21</v>
      </c>
      <c r="H3176" s="189">
        <v>1</v>
      </c>
      <c r="I3176" s="190">
        <v>66.260000000000005</v>
      </c>
      <c r="J3176" s="190">
        <v>66.260000000000005</v>
      </c>
    </row>
    <row r="3177" spans="1:10" ht="25.5">
      <c r="A3177" s="174"/>
      <c r="B3177" s="174"/>
      <c r="C3177" s="174"/>
      <c r="D3177" s="174"/>
      <c r="E3177" s="174" t="s">
        <v>1512</v>
      </c>
      <c r="F3177" s="175">
        <v>32.85</v>
      </c>
      <c r="G3177" s="174" t="s">
        <v>1513</v>
      </c>
      <c r="H3177" s="175">
        <v>0</v>
      </c>
      <c r="I3177" s="174" t="s">
        <v>1514</v>
      </c>
      <c r="J3177" s="175">
        <v>32.85</v>
      </c>
    </row>
    <row r="3178" spans="1:10">
      <c r="A3178" s="174"/>
      <c r="B3178" s="174"/>
      <c r="C3178" s="174"/>
      <c r="D3178" s="174"/>
      <c r="E3178" s="174" t="s">
        <v>1515</v>
      </c>
      <c r="F3178" s="175">
        <v>19.23</v>
      </c>
      <c r="G3178" s="174"/>
      <c r="H3178" s="373" t="s">
        <v>1516</v>
      </c>
      <c r="I3178" s="373"/>
      <c r="J3178" s="175">
        <v>96.16</v>
      </c>
    </row>
    <row r="3179" spans="1:10" ht="49.9" customHeight="1" thickBot="1">
      <c r="A3179" s="176"/>
      <c r="B3179" s="176"/>
      <c r="C3179" s="176"/>
      <c r="D3179" s="176"/>
      <c r="E3179" s="176"/>
      <c r="F3179" s="176"/>
      <c r="G3179" s="176" t="s">
        <v>1517</v>
      </c>
      <c r="H3179" s="193">
        <v>2</v>
      </c>
      <c r="I3179" s="176" t="s">
        <v>1518</v>
      </c>
      <c r="J3179" s="194">
        <v>192.32</v>
      </c>
    </row>
    <row r="3180" spans="1:10" ht="1.1499999999999999" customHeight="1" thickTop="1">
      <c r="A3180" s="177"/>
      <c r="B3180" s="177"/>
      <c r="C3180" s="177"/>
      <c r="D3180" s="177"/>
      <c r="E3180" s="177"/>
      <c r="F3180" s="177"/>
      <c r="G3180" s="177"/>
      <c r="H3180" s="177"/>
      <c r="I3180" s="177"/>
      <c r="J3180" s="177"/>
    </row>
    <row r="3181" spans="1:10" ht="18" customHeight="1">
      <c r="A3181" s="178" t="s">
        <v>2847</v>
      </c>
      <c r="B3181" s="179" t="s">
        <v>1480</v>
      </c>
      <c r="C3181" s="178" t="s">
        <v>1481</v>
      </c>
      <c r="D3181" s="178" t="s">
        <v>1482</v>
      </c>
      <c r="E3181" s="374" t="s">
        <v>1483</v>
      </c>
      <c r="F3181" s="374"/>
      <c r="G3181" s="180" t="s">
        <v>1484</v>
      </c>
      <c r="H3181" s="179" t="s">
        <v>1485</v>
      </c>
      <c r="I3181" s="179" t="s">
        <v>1486</v>
      </c>
      <c r="J3181" s="179" t="s">
        <v>1487</v>
      </c>
    </row>
    <row r="3182" spans="1:10" ht="39" customHeight="1">
      <c r="A3182" s="181" t="s">
        <v>1488</v>
      </c>
      <c r="B3182" s="182" t="s">
        <v>2848</v>
      </c>
      <c r="C3182" s="181" t="s">
        <v>13</v>
      </c>
      <c r="D3182" s="181" t="s">
        <v>1222</v>
      </c>
      <c r="E3182" s="375" t="s">
        <v>1545</v>
      </c>
      <c r="F3182" s="375"/>
      <c r="G3182" s="183" t="s">
        <v>21</v>
      </c>
      <c r="H3182" s="195">
        <v>1</v>
      </c>
      <c r="I3182" s="196">
        <v>59.26</v>
      </c>
      <c r="J3182" s="196">
        <v>59.26</v>
      </c>
    </row>
    <row r="3183" spans="1:10" ht="39" customHeight="1">
      <c r="A3183" s="168" t="s">
        <v>1492</v>
      </c>
      <c r="B3183" s="169" t="s">
        <v>2827</v>
      </c>
      <c r="C3183" s="168" t="s">
        <v>13</v>
      </c>
      <c r="D3183" s="168" t="s">
        <v>2828</v>
      </c>
      <c r="E3183" s="371" t="s">
        <v>1545</v>
      </c>
      <c r="F3183" s="371"/>
      <c r="G3183" s="170" t="s">
        <v>21</v>
      </c>
      <c r="H3183" s="189">
        <v>1</v>
      </c>
      <c r="I3183" s="190">
        <v>10.67</v>
      </c>
      <c r="J3183" s="190">
        <v>10.67</v>
      </c>
    </row>
    <row r="3184" spans="1:10" ht="39" customHeight="1">
      <c r="A3184" s="168" t="s">
        <v>1492</v>
      </c>
      <c r="B3184" s="169" t="s">
        <v>2849</v>
      </c>
      <c r="C3184" s="168" t="s">
        <v>13</v>
      </c>
      <c r="D3184" s="168" t="s">
        <v>2850</v>
      </c>
      <c r="E3184" s="371" t="s">
        <v>1545</v>
      </c>
      <c r="F3184" s="371"/>
      <c r="G3184" s="170" t="s">
        <v>21</v>
      </c>
      <c r="H3184" s="189">
        <v>1</v>
      </c>
      <c r="I3184" s="190">
        <v>48.59</v>
      </c>
      <c r="J3184" s="190">
        <v>48.59</v>
      </c>
    </row>
    <row r="3185" spans="1:10" ht="25.5">
      <c r="A3185" s="174"/>
      <c r="B3185" s="174"/>
      <c r="C3185" s="174"/>
      <c r="D3185" s="174"/>
      <c r="E3185" s="174" t="s">
        <v>1512</v>
      </c>
      <c r="F3185" s="175">
        <v>24.09</v>
      </c>
      <c r="G3185" s="174" t="s">
        <v>1513</v>
      </c>
      <c r="H3185" s="175">
        <v>0</v>
      </c>
      <c r="I3185" s="174" t="s">
        <v>1514</v>
      </c>
      <c r="J3185" s="175">
        <v>24.09</v>
      </c>
    </row>
    <row r="3186" spans="1:10">
      <c r="A3186" s="174"/>
      <c r="B3186" s="174"/>
      <c r="C3186" s="174"/>
      <c r="D3186" s="174"/>
      <c r="E3186" s="174" t="s">
        <v>1515</v>
      </c>
      <c r="F3186" s="175">
        <v>14.81</v>
      </c>
      <c r="G3186" s="174"/>
      <c r="H3186" s="373" t="s">
        <v>1516</v>
      </c>
      <c r="I3186" s="373"/>
      <c r="J3186" s="175">
        <v>74.069999999999993</v>
      </c>
    </row>
    <row r="3187" spans="1:10" ht="49.9" customHeight="1" thickBot="1">
      <c r="A3187" s="176"/>
      <c r="B3187" s="176"/>
      <c r="C3187" s="176"/>
      <c r="D3187" s="176"/>
      <c r="E3187" s="176"/>
      <c r="F3187" s="176"/>
      <c r="G3187" s="176" t="s">
        <v>1517</v>
      </c>
      <c r="H3187" s="193">
        <v>1</v>
      </c>
      <c r="I3187" s="176" t="s">
        <v>1518</v>
      </c>
      <c r="J3187" s="194">
        <v>74.069999999999993</v>
      </c>
    </row>
    <row r="3188" spans="1:10" ht="1.1499999999999999" customHeight="1" thickTop="1">
      <c r="A3188" s="177"/>
      <c r="B3188" s="177"/>
      <c r="C3188" s="177"/>
      <c r="D3188" s="177"/>
      <c r="E3188" s="177"/>
      <c r="F3188" s="177"/>
      <c r="G3188" s="177"/>
      <c r="H3188" s="177"/>
      <c r="I3188" s="177"/>
      <c r="J3188" s="177"/>
    </row>
    <row r="3189" spans="1:10" ht="18" customHeight="1">
      <c r="A3189" s="178" t="s">
        <v>2851</v>
      </c>
      <c r="B3189" s="179" t="s">
        <v>1480</v>
      </c>
      <c r="C3189" s="178" t="s">
        <v>1481</v>
      </c>
      <c r="D3189" s="178" t="s">
        <v>1482</v>
      </c>
      <c r="E3189" s="374" t="s">
        <v>1483</v>
      </c>
      <c r="F3189" s="374"/>
      <c r="G3189" s="180" t="s">
        <v>1484</v>
      </c>
      <c r="H3189" s="179" t="s">
        <v>1485</v>
      </c>
      <c r="I3189" s="179" t="s">
        <v>1486</v>
      </c>
      <c r="J3189" s="179" t="s">
        <v>1487</v>
      </c>
    </row>
    <row r="3190" spans="1:10" ht="52.15" customHeight="1">
      <c r="A3190" s="181" t="s">
        <v>1488</v>
      </c>
      <c r="B3190" s="182" t="s">
        <v>2852</v>
      </c>
      <c r="C3190" s="181" t="s">
        <v>13</v>
      </c>
      <c r="D3190" s="181" t="s">
        <v>1228</v>
      </c>
      <c r="E3190" s="375" t="s">
        <v>1545</v>
      </c>
      <c r="F3190" s="375"/>
      <c r="G3190" s="183" t="s">
        <v>21</v>
      </c>
      <c r="H3190" s="195">
        <v>1</v>
      </c>
      <c r="I3190" s="196">
        <v>157.57</v>
      </c>
      <c r="J3190" s="196">
        <v>157.57</v>
      </c>
    </row>
    <row r="3191" spans="1:10" ht="25.9" customHeight="1">
      <c r="A3191" s="168" t="s">
        <v>1492</v>
      </c>
      <c r="B3191" s="169" t="s">
        <v>1550</v>
      </c>
      <c r="C3191" s="168" t="s">
        <v>13</v>
      </c>
      <c r="D3191" s="168" t="s">
        <v>1551</v>
      </c>
      <c r="E3191" s="371" t="s">
        <v>1498</v>
      </c>
      <c r="F3191" s="371"/>
      <c r="G3191" s="170" t="s">
        <v>1499</v>
      </c>
      <c r="H3191" s="189">
        <v>0.17269999999999999</v>
      </c>
      <c r="I3191" s="190">
        <v>22.65</v>
      </c>
      <c r="J3191" s="190">
        <v>3.91</v>
      </c>
    </row>
    <row r="3192" spans="1:10" ht="24" customHeight="1">
      <c r="A3192" s="168" t="s">
        <v>1492</v>
      </c>
      <c r="B3192" s="169" t="s">
        <v>1552</v>
      </c>
      <c r="C3192" s="168" t="s">
        <v>13</v>
      </c>
      <c r="D3192" s="168" t="s">
        <v>1553</v>
      </c>
      <c r="E3192" s="371" t="s">
        <v>1498</v>
      </c>
      <c r="F3192" s="371"/>
      <c r="G3192" s="170" t="s">
        <v>1499</v>
      </c>
      <c r="H3192" s="189">
        <v>0.41439999999999999</v>
      </c>
      <c r="I3192" s="190">
        <v>27.6</v>
      </c>
      <c r="J3192" s="190">
        <v>11.43</v>
      </c>
    </row>
    <row r="3193" spans="1:10" ht="39" customHeight="1">
      <c r="A3193" s="171" t="s">
        <v>1502</v>
      </c>
      <c r="B3193" s="172" t="s">
        <v>2853</v>
      </c>
      <c r="C3193" s="171" t="s">
        <v>13</v>
      </c>
      <c r="D3193" s="171" t="s">
        <v>2854</v>
      </c>
      <c r="E3193" s="372" t="s">
        <v>1505</v>
      </c>
      <c r="F3193" s="372"/>
      <c r="G3193" s="173" t="s">
        <v>21</v>
      </c>
      <c r="H3193" s="191">
        <v>1</v>
      </c>
      <c r="I3193" s="192">
        <v>142.22999999999999</v>
      </c>
      <c r="J3193" s="192">
        <v>142.22999999999999</v>
      </c>
    </row>
    <row r="3194" spans="1:10" ht="25.5">
      <c r="A3194" s="174"/>
      <c r="B3194" s="174"/>
      <c r="C3194" s="174"/>
      <c r="D3194" s="174"/>
      <c r="E3194" s="174" t="s">
        <v>1512</v>
      </c>
      <c r="F3194" s="175">
        <v>10.7</v>
      </c>
      <c r="G3194" s="174" t="s">
        <v>1513</v>
      </c>
      <c r="H3194" s="175">
        <v>0</v>
      </c>
      <c r="I3194" s="174" t="s">
        <v>1514</v>
      </c>
      <c r="J3194" s="175">
        <v>10.7</v>
      </c>
    </row>
    <row r="3195" spans="1:10">
      <c r="A3195" s="174"/>
      <c r="B3195" s="174"/>
      <c r="C3195" s="174"/>
      <c r="D3195" s="174"/>
      <c r="E3195" s="174" t="s">
        <v>1515</v>
      </c>
      <c r="F3195" s="175">
        <v>39.39</v>
      </c>
      <c r="G3195" s="174"/>
      <c r="H3195" s="373" t="s">
        <v>1516</v>
      </c>
      <c r="I3195" s="373"/>
      <c r="J3195" s="175">
        <v>196.96</v>
      </c>
    </row>
    <row r="3196" spans="1:10" ht="49.9" customHeight="1" thickBot="1">
      <c r="A3196" s="176"/>
      <c r="B3196" s="176"/>
      <c r="C3196" s="176"/>
      <c r="D3196" s="176"/>
      <c r="E3196" s="176"/>
      <c r="F3196" s="176"/>
      <c r="G3196" s="176" t="s">
        <v>1517</v>
      </c>
      <c r="H3196" s="193">
        <v>8</v>
      </c>
      <c r="I3196" s="176" t="s">
        <v>1518</v>
      </c>
      <c r="J3196" s="194">
        <v>1575.68</v>
      </c>
    </row>
    <row r="3197" spans="1:10" ht="1.1499999999999999" customHeight="1" thickTop="1">
      <c r="A3197" s="177"/>
      <c r="B3197" s="177"/>
      <c r="C3197" s="177"/>
      <c r="D3197" s="177"/>
      <c r="E3197" s="177"/>
      <c r="F3197" s="177"/>
      <c r="G3197" s="177"/>
      <c r="H3197" s="177"/>
      <c r="I3197" s="177"/>
      <c r="J3197" s="177"/>
    </row>
    <row r="3198" spans="1:10" ht="18" customHeight="1">
      <c r="A3198" s="178" t="s">
        <v>2855</v>
      </c>
      <c r="B3198" s="179" t="s">
        <v>1480</v>
      </c>
      <c r="C3198" s="178" t="s">
        <v>1481</v>
      </c>
      <c r="D3198" s="178" t="s">
        <v>1482</v>
      </c>
      <c r="E3198" s="374" t="s">
        <v>1483</v>
      </c>
      <c r="F3198" s="374"/>
      <c r="G3198" s="180" t="s">
        <v>1484</v>
      </c>
      <c r="H3198" s="179" t="s">
        <v>1485</v>
      </c>
      <c r="I3198" s="179" t="s">
        <v>1486</v>
      </c>
      <c r="J3198" s="179" t="s">
        <v>1487</v>
      </c>
    </row>
    <row r="3199" spans="1:10" ht="52.15" customHeight="1">
      <c r="A3199" s="181" t="s">
        <v>1488</v>
      </c>
      <c r="B3199" s="182" t="s">
        <v>2856</v>
      </c>
      <c r="C3199" s="181" t="s">
        <v>13</v>
      </c>
      <c r="D3199" s="181" t="s">
        <v>2857</v>
      </c>
      <c r="E3199" s="375" t="s">
        <v>1545</v>
      </c>
      <c r="F3199" s="375"/>
      <c r="G3199" s="183" t="s">
        <v>21</v>
      </c>
      <c r="H3199" s="195">
        <v>1</v>
      </c>
      <c r="I3199" s="196">
        <v>414.62</v>
      </c>
      <c r="J3199" s="196">
        <v>414.62</v>
      </c>
    </row>
    <row r="3200" spans="1:10" ht="25.9" customHeight="1">
      <c r="A3200" s="168" t="s">
        <v>1492</v>
      </c>
      <c r="B3200" s="169" t="s">
        <v>1550</v>
      </c>
      <c r="C3200" s="168" t="s">
        <v>13</v>
      </c>
      <c r="D3200" s="168" t="s">
        <v>1551</v>
      </c>
      <c r="E3200" s="371" t="s">
        <v>1498</v>
      </c>
      <c r="F3200" s="371"/>
      <c r="G3200" s="170" t="s">
        <v>1499</v>
      </c>
      <c r="H3200" s="189">
        <v>0.17349999999999999</v>
      </c>
      <c r="I3200" s="190">
        <v>22.65</v>
      </c>
      <c r="J3200" s="190">
        <v>3.92</v>
      </c>
    </row>
    <row r="3201" spans="1:10" ht="24" customHeight="1">
      <c r="A3201" s="168" t="s">
        <v>1492</v>
      </c>
      <c r="B3201" s="169" t="s">
        <v>1552</v>
      </c>
      <c r="C3201" s="168" t="s">
        <v>13</v>
      </c>
      <c r="D3201" s="168" t="s">
        <v>1553</v>
      </c>
      <c r="E3201" s="371" t="s">
        <v>1498</v>
      </c>
      <c r="F3201" s="371"/>
      <c r="G3201" s="170" t="s">
        <v>1499</v>
      </c>
      <c r="H3201" s="189">
        <v>0.41649999999999998</v>
      </c>
      <c r="I3201" s="190">
        <v>27.6</v>
      </c>
      <c r="J3201" s="190">
        <v>11.49</v>
      </c>
    </row>
    <row r="3202" spans="1:10" ht="24" customHeight="1">
      <c r="A3202" s="171" t="s">
        <v>1502</v>
      </c>
      <c r="B3202" s="172" t="s">
        <v>2858</v>
      </c>
      <c r="C3202" s="171" t="s">
        <v>13</v>
      </c>
      <c r="D3202" s="171" t="s">
        <v>2859</v>
      </c>
      <c r="E3202" s="372" t="s">
        <v>1505</v>
      </c>
      <c r="F3202" s="372"/>
      <c r="G3202" s="173" t="s">
        <v>21</v>
      </c>
      <c r="H3202" s="191">
        <v>1</v>
      </c>
      <c r="I3202" s="192">
        <v>26.93</v>
      </c>
      <c r="J3202" s="192">
        <v>26.93</v>
      </c>
    </row>
    <row r="3203" spans="1:10" ht="52.15" customHeight="1">
      <c r="A3203" s="171" t="s">
        <v>1502</v>
      </c>
      <c r="B3203" s="172" t="s">
        <v>2860</v>
      </c>
      <c r="C3203" s="171" t="s">
        <v>13</v>
      </c>
      <c r="D3203" s="171" t="s">
        <v>2861</v>
      </c>
      <c r="E3203" s="372" t="s">
        <v>1505</v>
      </c>
      <c r="F3203" s="372"/>
      <c r="G3203" s="173" t="s">
        <v>21</v>
      </c>
      <c r="H3203" s="191">
        <v>1</v>
      </c>
      <c r="I3203" s="192">
        <v>147.33000000000001</v>
      </c>
      <c r="J3203" s="192">
        <v>147.33000000000001</v>
      </c>
    </row>
    <row r="3204" spans="1:10" ht="25.9" customHeight="1">
      <c r="A3204" s="171" t="s">
        <v>1502</v>
      </c>
      <c r="B3204" s="172" t="s">
        <v>2862</v>
      </c>
      <c r="C3204" s="171" t="s">
        <v>13</v>
      </c>
      <c r="D3204" s="171" t="s">
        <v>2863</v>
      </c>
      <c r="E3204" s="372" t="s">
        <v>1505</v>
      </c>
      <c r="F3204" s="372"/>
      <c r="G3204" s="173" t="s">
        <v>21</v>
      </c>
      <c r="H3204" s="191">
        <v>1</v>
      </c>
      <c r="I3204" s="192">
        <v>224.95</v>
      </c>
      <c r="J3204" s="192">
        <v>224.95</v>
      </c>
    </row>
    <row r="3205" spans="1:10" ht="25.5">
      <c r="A3205" s="174"/>
      <c r="B3205" s="174"/>
      <c r="C3205" s="174"/>
      <c r="D3205" s="174"/>
      <c r="E3205" s="174" t="s">
        <v>1512</v>
      </c>
      <c r="F3205" s="175">
        <v>10.75</v>
      </c>
      <c r="G3205" s="174" t="s">
        <v>1513</v>
      </c>
      <c r="H3205" s="175">
        <v>0</v>
      </c>
      <c r="I3205" s="174" t="s">
        <v>1514</v>
      </c>
      <c r="J3205" s="175">
        <v>10.75</v>
      </c>
    </row>
    <row r="3206" spans="1:10">
      <c r="A3206" s="174"/>
      <c r="B3206" s="174"/>
      <c r="C3206" s="174"/>
      <c r="D3206" s="174"/>
      <c r="E3206" s="174" t="s">
        <v>1515</v>
      </c>
      <c r="F3206" s="175">
        <v>103.65</v>
      </c>
      <c r="G3206" s="174"/>
      <c r="H3206" s="373" t="s">
        <v>1516</v>
      </c>
      <c r="I3206" s="373"/>
      <c r="J3206" s="175">
        <v>518.27</v>
      </c>
    </row>
    <row r="3207" spans="1:10" ht="49.9" customHeight="1" thickBot="1">
      <c r="A3207" s="176"/>
      <c r="B3207" s="176"/>
      <c r="C3207" s="176"/>
      <c r="D3207" s="176"/>
      <c r="E3207" s="176"/>
      <c r="F3207" s="176"/>
      <c r="G3207" s="176" t="s">
        <v>1517</v>
      </c>
      <c r="H3207" s="193">
        <v>9</v>
      </c>
      <c r="I3207" s="176" t="s">
        <v>1518</v>
      </c>
      <c r="J3207" s="194">
        <v>4664.43</v>
      </c>
    </row>
    <row r="3208" spans="1:10" ht="1.1499999999999999" customHeight="1" thickTop="1">
      <c r="A3208" s="177"/>
      <c r="B3208" s="177"/>
      <c r="C3208" s="177"/>
      <c r="D3208" s="177"/>
      <c r="E3208" s="177"/>
      <c r="F3208" s="177"/>
      <c r="G3208" s="177"/>
      <c r="H3208" s="177"/>
      <c r="I3208" s="177"/>
      <c r="J3208" s="177"/>
    </row>
    <row r="3209" spans="1:10" ht="18" customHeight="1">
      <c r="A3209" s="178" t="s">
        <v>2864</v>
      </c>
      <c r="B3209" s="179" t="s">
        <v>1480</v>
      </c>
      <c r="C3209" s="178" t="s">
        <v>1481</v>
      </c>
      <c r="D3209" s="178" t="s">
        <v>1482</v>
      </c>
      <c r="E3209" s="374" t="s">
        <v>1483</v>
      </c>
      <c r="F3209" s="374"/>
      <c r="G3209" s="180" t="s">
        <v>1484</v>
      </c>
      <c r="H3209" s="179" t="s">
        <v>1485</v>
      </c>
      <c r="I3209" s="179" t="s">
        <v>1486</v>
      </c>
      <c r="J3209" s="179" t="s">
        <v>1487</v>
      </c>
    </row>
    <row r="3210" spans="1:10" ht="25.9" customHeight="1">
      <c r="A3210" s="181" t="s">
        <v>1488</v>
      </c>
      <c r="B3210" s="182" t="s">
        <v>2865</v>
      </c>
      <c r="C3210" s="181" t="s">
        <v>13</v>
      </c>
      <c r="D3210" s="181" t="s">
        <v>1240</v>
      </c>
      <c r="E3210" s="375" t="s">
        <v>1545</v>
      </c>
      <c r="F3210" s="375"/>
      <c r="G3210" s="183" t="s">
        <v>21</v>
      </c>
      <c r="H3210" s="195">
        <v>1</v>
      </c>
      <c r="I3210" s="196">
        <v>56.59</v>
      </c>
      <c r="J3210" s="196">
        <v>56.59</v>
      </c>
    </row>
    <row r="3211" spans="1:10" ht="25.9" customHeight="1">
      <c r="A3211" s="168" t="s">
        <v>1492</v>
      </c>
      <c r="B3211" s="169" t="s">
        <v>1550</v>
      </c>
      <c r="C3211" s="168" t="s">
        <v>13</v>
      </c>
      <c r="D3211" s="168" t="s">
        <v>1551</v>
      </c>
      <c r="E3211" s="371" t="s">
        <v>1498</v>
      </c>
      <c r="F3211" s="371"/>
      <c r="G3211" s="170" t="s">
        <v>1499</v>
      </c>
      <c r="H3211" s="189">
        <v>2.7400000000000001E-2</v>
      </c>
      <c r="I3211" s="190">
        <v>22.65</v>
      </c>
      <c r="J3211" s="190">
        <v>0.62</v>
      </c>
    </row>
    <row r="3212" spans="1:10" ht="24" customHeight="1">
      <c r="A3212" s="168" t="s">
        <v>1492</v>
      </c>
      <c r="B3212" s="169" t="s">
        <v>1552</v>
      </c>
      <c r="C3212" s="168" t="s">
        <v>13</v>
      </c>
      <c r="D3212" s="168" t="s">
        <v>1553</v>
      </c>
      <c r="E3212" s="371" t="s">
        <v>1498</v>
      </c>
      <c r="F3212" s="371"/>
      <c r="G3212" s="170" t="s">
        <v>1499</v>
      </c>
      <c r="H3212" s="189">
        <v>2.7400000000000001E-2</v>
      </c>
      <c r="I3212" s="190">
        <v>27.6</v>
      </c>
      <c r="J3212" s="190">
        <v>0.75</v>
      </c>
    </row>
    <row r="3213" spans="1:10" ht="24" customHeight="1">
      <c r="A3213" s="171" t="s">
        <v>1502</v>
      </c>
      <c r="B3213" s="172" t="s">
        <v>2866</v>
      </c>
      <c r="C3213" s="171" t="s">
        <v>13</v>
      </c>
      <c r="D3213" s="171" t="s">
        <v>2867</v>
      </c>
      <c r="E3213" s="372" t="s">
        <v>1505</v>
      </c>
      <c r="F3213" s="372"/>
      <c r="G3213" s="173" t="s">
        <v>21</v>
      </c>
      <c r="H3213" s="191">
        <v>1</v>
      </c>
      <c r="I3213" s="192">
        <v>55.22</v>
      </c>
      <c r="J3213" s="192">
        <v>55.22</v>
      </c>
    </row>
    <row r="3214" spans="1:10" ht="25.5">
      <c r="A3214" s="174"/>
      <c r="B3214" s="174"/>
      <c r="C3214" s="174"/>
      <c r="D3214" s="174"/>
      <c r="E3214" s="174" t="s">
        <v>1512</v>
      </c>
      <c r="F3214" s="175">
        <v>0.93</v>
      </c>
      <c r="G3214" s="174" t="s">
        <v>1513</v>
      </c>
      <c r="H3214" s="175">
        <v>0</v>
      </c>
      <c r="I3214" s="174" t="s">
        <v>1514</v>
      </c>
      <c r="J3214" s="175">
        <v>0.93</v>
      </c>
    </row>
    <row r="3215" spans="1:10">
      <c r="A3215" s="174"/>
      <c r="B3215" s="174"/>
      <c r="C3215" s="174"/>
      <c r="D3215" s="174"/>
      <c r="E3215" s="174" t="s">
        <v>1515</v>
      </c>
      <c r="F3215" s="175">
        <v>14.14</v>
      </c>
      <c r="G3215" s="174"/>
      <c r="H3215" s="373" t="s">
        <v>1516</v>
      </c>
      <c r="I3215" s="373"/>
      <c r="J3215" s="175">
        <v>70.73</v>
      </c>
    </row>
    <row r="3216" spans="1:10" ht="49.9" customHeight="1" thickBot="1">
      <c r="A3216" s="176"/>
      <c r="B3216" s="176"/>
      <c r="C3216" s="176"/>
      <c r="D3216" s="176"/>
      <c r="E3216" s="176"/>
      <c r="F3216" s="176"/>
      <c r="G3216" s="176" t="s">
        <v>1517</v>
      </c>
      <c r="H3216" s="193">
        <v>4</v>
      </c>
      <c r="I3216" s="176" t="s">
        <v>1518</v>
      </c>
      <c r="J3216" s="194">
        <v>282.92</v>
      </c>
    </row>
    <row r="3217" spans="1:10" ht="1.1499999999999999" customHeight="1" thickTop="1">
      <c r="A3217" s="177"/>
      <c r="B3217" s="177"/>
      <c r="C3217" s="177"/>
      <c r="D3217" s="177"/>
      <c r="E3217" s="177"/>
      <c r="F3217" s="177"/>
      <c r="G3217" s="177"/>
      <c r="H3217" s="177"/>
      <c r="I3217" s="177"/>
      <c r="J3217" s="177"/>
    </row>
    <row r="3218" spans="1:10" ht="18" customHeight="1">
      <c r="A3218" s="178" t="s">
        <v>2868</v>
      </c>
      <c r="B3218" s="179" t="s">
        <v>1480</v>
      </c>
      <c r="C3218" s="178" t="s">
        <v>1481</v>
      </c>
      <c r="D3218" s="178" t="s">
        <v>1482</v>
      </c>
      <c r="E3218" s="374" t="s">
        <v>1483</v>
      </c>
      <c r="F3218" s="374"/>
      <c r="G3218" s="180" t="s">
        <v>1484</v>
      </c>
      <c r="H3218" s="179" t="s">
        <v>1485</v>
      </c>
      <c r="I3218" s="179" t="s">
        <v>1486</v>
      </c>
      <c r="J3218" s="179" t="s">
        <v>1487</v>
      </c>
    </row>
    <row r="3219" spans="1:10" ht="25.9" customHeight="1">
      <c r="A3219" s="181" t="s">
        <v>1488</v>
      </c>
      <c r="B3219" s="182" t="s">
        <v>2869</v>
      </c>
      <c r="C3219" s="181" t="s">
        <v>13</v>
      </c>
      <c r="D3219" s="181" t="s">
        <v>1243</v>
      </c>
      <c r="E3219" s="375" t="s">
        <v>1545</v>
      </c>
      <c r="F3219" s="375"/>
      <c r="G3219" s="183" t="s">
        <v>21</v>
      </c>
      <c r="H3219" s="195">
        <v>1</v>
      </c>
      <c r="I3219" s="196">
        <v>109.43</v>
      </c>
      <c r="J3219" s="196">
        <v>109.43</v>
      </c>
    </row>
    <row r="3220" spans="1:10" ht="25.9" customHeight="1">
      <c r="A3220" s="168" t="s">
        <v>1492</v>
      </c>
      <c r="B3220" s="169" t="s">
        <v>1550</v>
      </c>
      <c r="C3220" s="168" t="s">
        <v>13</v>
      </c>
      <c r="D3220" s="168" t="s">
        <v>1551</v>
      </c>
      <c r="E3220" s="371" t="s">
        <v>1498</v>
      </c>
      <c r="F3220" s="371"/>
      <c r="G3220" s="170" t="s">
        <v>1499</v>
      </c>
      <c r="H3220" s="189">
        <v>2.7400000000000001E-2</v>
      </c>
      <c r="I3220" s="190">
        <v>22.65</v>
      </c>
      <c r="J3220" s="190">
        <v>0.62</v>
      </c>
    </row>
    <row r="3221" spans="1:10" ht="24" customHeight="1">
      <c r="A3221" s="168" t="s">
        <v>1492</v>
      </c>
      <c r="B3221" s="169" t="s">
        <v>1552</v>
      </c>
      <c r="C3221" s="168" t="s">
        <v>13</v>
      </c>
      <c r="D3221" s="168" t="s">
        <v>1553</v>
      </c>
      <c r="E3221" s="371" t="s">
        <v>1498</v>
      </c>
      <c r="F3221" s="371"/>
      <c r="G3221" s="170" t="s">
        <v>1499</v>
      </c>
      <c r="H3221" s="189">
        <v>2.7400000000000001E-2</v>
      </c>
      <c r="I3221" s="190">
        <v>27.6</v>
      </c>
      <c r="J3221" s="190">
        <v>0.75</v>
      </c>
    </row>
    <row r="3222" spans="1:10" ht="24" customHeight="1">
      <c r="A3222" s="171" t="s">
        <v>1502</v>
      </c>
      <c r="B3222" s="172" t="s">
        <v>2870</v>
      </c>
      <c r="C3222" s="171" t="s">
        <v>13</v>
      </c>
      <c r="D3222" s="171" t="s">
        <v>2871</v>
      </c>
      <c r="E3222" s="372" t="s">
        <v>1505</v>
      </c>
      <c r="F3222" s="372"/>
      <c r="G3222" s="173" t="s">
        <v>21</v>
      </c>
      <c r="H3222" s="191">
        <v>1</v>
      </c>
      <c r="I3222" s="192">
        <v>108.06</v>
      </c>
      <c r="J3222" s="192">
        <v>108.06</v>
      </c>
    </row>
    <row r="3223" spans="1:10" ht="25.5">
      <c r="A3223" s="174"/>
      <c r="B3223" s="174"/>
      <c r="C3223" s="174"/>
      <c r="D3223" s="174"/>
      <c r="E3223" s="174" t="s">
        <v>1512</v>
      </c>
      <c r="F3223" s="175">
        <v>0.93</v>
      </c>
      <c r="G3223" s="174" t="s">
        <v>1513</v>
      </c>
      <c r="H3223" s="175">
        <v>0</v>
      </c>
      <c r="I3223" s="174" t="s">
        <v>1514</v>
      </c>
      <c r="J3223" s="175">
        <v>0.93</v>
      </c>
    </row>
    <row r="3224" spans="1:10">
      <c r="A3224" s="174"/>
      <c r="B3224" s="174"/>
      <c r="C3224" s="174"/>
      <c r="D3224" s="174"/>
      <c r="E3224" s="174" t="s">
        <v>1515</v>
      </c>
      <c r="F3224" s="175">
        <v>27.35</v>
      </c>
      <c r="G3224" s="174"/>
      <c r="H3224" s="373" t="s">
        <v>1516</v>
      </c>
      <c r="I3224" s="373"/>
      <c r="J3224" s="175">
        <v>136.78</v>
      </c>
    </row>
    <row r="3225" spans="1:10" ht="49.9" customHeight="1" thickBot="1">
      <c r="A3225" s="176"/>
      <c r="B3225" s="176"/>
      <c r="C3225" s="176"/>
      <c r="D3225" s="176"/>
      <c r="E3225" s="176"/>
      <c r="F3225" s="176"/>
      <c r="G3225" s="176" t="s">
        <v>1517</v>
      </c>
      <c r="H3225" s="193">
        <v>1</v>
      </c>
      <c r="I3225" s="176" t="s">
        <v>1518</v>
      </c>
      <c r="J3225" s="194">
        <v>136.78</v>
      </c>
    </row>
    <row r="3226" spans="1:10" ht="1.1499999999999999" customHeight="1" thickTop="1">
      <c r="A3226" s="177"/>
      <c r="B3226" s="177"/>
      <c r="C3226" s="177"/>
      <c r="D3226" s="177"/>
      <c r="E3226" s="177"/>
      <c r="F3226" s="177"/>
      <c r="G3226" s="177"/>
      <c r="H3226" s="177"/>
      <c r="I3226" s="177"/>
      <c r="J3226" s="177"/>
    </row>
    <row r="3227" spans="1:10" ht="18" customHeight="1">
      <c r="A3227" s="178" t="s">
        <v>2872</v>
      </c>
      <c r="B3227" s="179" t="s">
        <v>1480</v>
      </c>
      <c r="C3227" s="178" t="s">
        <v>1481</v>
      </c>
      <c r="D3227" s="178" t="s">
        <v>1482</v>
      </c>
      <c r="E3227" s="374" t="s">
        <v>1483</v>
      </c>
      <c r="F3227" s="374"/>
      <c r="G3227" s="180" t="s">
        <v>1484</v>
      </c>
      <c r="H3227" s="179" t="s">
        <v>1485</v>
      </c>
      <c r="I3227" s="179" t="s">
        <v>1486</v>
      </c>
      <c r="J3227" s="179" t="s">
        <v>1487</v>
      </c>
    </row>
    <row r="3228" spans="1:10" ht="39" customHeight="1">
      <c r="A3228" s="181" t="s">
        <v>1488</v>
      </c>
      <c r="B3228" s="182" t="s">
        <v>2873</v>
      </c>
      <c r="C3228" s="181" t="s">
        <v>13</v>
      </c>
      <c r="D3228" s="181" t="s">
        <v>1246</v>
      </c>
      <c r="E3228" s="375" t="s">
        <v>1545</v>
      </c>
      <c r="F3228" s="375"/>
      <c r="G3228" s="183" t="s">
        <v>21</v>
      </c>
      <c r="H3228" s="195">
        <v>1</v>
      </c>
      <c r="I3228" s="196">
        <v>121.21</v>
      </c>
      <c r="J3228" s="196">
        <v>121.21</v>
      </c>
    </row>
    <row r="3229" spans="1:10" ht="25.9" customHeight="1">
      <c r="A3229" s="168" t="s">
        <v>1492</v>
      </c>
      <c r="B3229" s="169" t="s">
        <v>1550</v>
      </c>
      <c r="C3229" s="168" t="s">
        <v>13</v>
      </c>
      <c r="D3229" s="168" t="s">
        <v>1551</v>
      </c>
      <c r="E3229" s="371" t="s">
        <v>1498</v>
      </c>
      <c r="F3229" s="371"/>
      <c r="G3229" s="170" t="s">
        <v>1499</v>
      </c>
      <c r="H3229" s="189">
        <v>0.22989999999999999</v>
      </c>
      <c r="I3229" s="190">
        <v>22.65</v>
      </c>
      <c r="J3229" s="190">
        <v>5.2</v>
      </c>
    </row>
    <row r="3230" spans="1:10" ht="24" customHeight="1">
      <c r="A3230" s="168" t="s">
        <v>1492</v>
      </c>
      <c r="B3230" s="169" t="s">
        <v>1552</v>
      </c>
      <c r="C3230" s="168" t="s">
        <v>13</v>
      </c>
      <c r="D3230" s="168" t="s">
        <v>1553</v>
      </c>
      <c r="E3230" s="371" t="s">
        <v>1498</v>
      </c>
      <c r="F3230" s="371"/>
      <c r="G3230" s="170" t="s">
        <v>1499</v>
      </c>
      <c r="H3230" s="189">
        <v>0.55179999999999996</v>
      </c>
      <c r="I3230" s="190">
        <v>27.6</v>
      </c>
      <c r="J3230" s="190">
        <v>15.22</v>
      </c>
    </row>
    <row r="3231" spans="1:10" ht="25.9" customHeight="1">
      <c r="A3231" s="171" t="s">
        <v>1502</v>
      </c>
      <c r="B3231" s="172" t="s">
        <v>2874</v>
      </c>
      <c r="C3231" s="171" t="s">
        <v>13</v>
      </c>
      <c r="D3231" s="171" t="s">
        <v>2875</v>
      </c>
      <c r="E3231" s="372" t="s">
        <v>1505</v>
      </c>
      <c r="F3231" s="372"/>
      <c r="G3231" s="173" t="s">
        <v>21</v>
      </c>
      <c r="H3231" s="191">
        <v>1</v>
      </c>
      <c r="I3231" s="192">
        <v>16.73</v>
      </c>
      <c r="J3231" s="192">
        <v>16.73</v>
      </c>
    </row>
    <row r="3232" spans="1:10" ht="39" customHeight="1">
      <c r="A3232" s="171" t="s">
        <v>1502</v>
      </c>
      <c r="B3232" s="172" t="s">
        <v>2876</v>
      </c>
      <c r="C3232" s="171" t="s">
        <v>13</v>
      </c>
      <c r="D3232" s="171" t="s">
        <v>2877</v>
      </c>
      <c r="E3232" s="372" t="s">
        <v>1505</v>
      </c>
      <c r="F3232" s="372"/>
      <c r="G3232" s="173" t="s">
        <v>21</v>
      </c>
      <c r="H3232" s="191">
        <v>1</v>
      </c>
      <c r="I3232" s="192">
        <v>84.06</v>
      </c>
      <c r="J3232" s="192">
        <v>84.06</v>
      </c>
    </row>
    <row r="3233" spans="1:10" ht="25.5">
      <c r="A3233" s="174"/>
      <c r="B3233" s="174"/>
      <c r="C3233" s="174"/>
      <c r="D3233" s="174"/>
      <c r="E3233" s="174" t="s">
        <v>1512</v>
      </c>
      <c r="F3233" s="175">
        <v>14.26</v>
      </c>
      <c r="G3233" s="174" t="s">
        <v>1513</v>
      </c>
      <c r="H3233" s="175">
        <v>0</v>
      </c>
      <c r="I3233" s="174" t="s">
        <v>1514</v>
      </c>
      <c r="J3233" s="175">
        <v>14.26</v>
      </c>
    </row>
    <row r="3234" spans="1:10">
      <c r="A3234" s="174"/>
      <c r="B3234" s="174"/>
      <c r="C3234" s="174"/>
      <c r="D3234" s="174"/>
      <c r="E3234" s="174" t="s">
        <v>1515</v>
      </c>
      <c r="F3234" s="175">
        <v>30.3</v>
      </c>
      <c r="G3234" s="174"/>
      <c r="H3234" s="373" t="s">
        <v>1516</v>
      </c>
      <c r="I3234" s="373"/>
      <c r="J3234" s="175">
        <v>151.51</v>
      </c>
    </row>
    <row r="3235" spans="1:10" ht="49.9" customHeight="1" thickBot="1">
      <c r="A3235" s="176"/>
      <c r="B3235" s="176"/>
      <c r="C3235" s="176"/>
      <c r="D3235" s="176"/>
      <c r="E3235" s="176"/>
      <c r="F3235" s="176"/>
      <c r="G3235" s="176" t="s">
        <v>1517</v>
      </c>
      <c r="H3235" s="193">
        <v>8</v>
      </c>
      <c r="I3235" s="176" t="s">
        <v>1518</v>
      </c>
      <c r="J3235" s="194">
        <v>1212.08</v>
      </c>
    </row>
    <row r="3236" spans="1:10" ht="1.1499999999999999" customHeight="1" thickTop="1">
      <c r="A3236" s="177"/>
      <c r="B3236" s="177"/>
      <c r="C3236" s="177"/>
      <c r="D3236" s="177"/>
      <c r="E3236" s="177"/>
      <c r="F3236" s="177"/>
      <c r="G3236" s="177"/>
      <c r="H3236" s="177"/>
      <c r="I3236" s="177"/>
      <c r="J3236" s="177"/>
    </row>
    <row r="3237" spans="1:10" ht="18" customHeight="1">
      <c r="A3237" s="178" t="s">
        <v>2878</v>
      </c>
      <c r="B3237" s="179" t="s">
        <v>1480</v>
      </c>
      <c r="C3237" s="178" t="s">
        <v>1481</v>
      </c>
      <c r="D3237" s="178" t="s">
        <v>1482</v>
      </c>
      <c r="E3237" s="374" t="s">
        <v>1483</v>
      </c>
      <c r="F3237" s="374"/>
      <c r="G3237" s="180" t="s">
        <v>1484</v>
      </c>
      <c r="H3237" s="179" t="s">
        <v>1485</v>
      </c>
      <c r="I3237" s="179" t="s">
        <v>1486</v>
      </c>
      <c r="J3237" s="179" t="s">
        <v>1487</v>
      </c>
    </row>
    <row r="3238" spans="1:10" ht="39" customHeight="1">
      <c r="A3238" s="181" t="s">
        <v>1488</v>
      </c>
      <c r="B3238" s="182" t="s">
        <v>2879</v>
      </c>
      <c r="C3238" s="181" t="s">
        <v>13</v>
      </c>
      <c r="D3238" s="181" t="s">
        <v>1253</v>
      </c>
      <c r="E3238" s="375" t="s">
        <v>1545</v>
      </c>
      <c r="F3238" s="375"/>
      <c r="G3238" s="183" t="s">
        <v>29</v>
      </c>
      <c r="H3238" s="195">
        <v>1</v>
      </c>
      <c r="I3238" s="196">
        <v>4.82</v>
      </c>
      <c r="J3238" s="196">
        <v>4.82</v>
      </c>
    </row>
    <row r="3239" spans="1:10" ht="25.9" customHeight="1">
      <c r="A3239" s="168" t="s">
        <v>1492</v>
      </c>
      <c r="B3239" s="169" t="s">
        <v>1550</v>
      </c>
      <c r="C3239" s="168" t="s">
        <v>13</v>
      </c>
      <c r="D3239" s="168" t="s">
        <v>1551</v>
      </c>
      <c r="E3239" s="371" t="s">
        <v>1498</v>
      </c>
      <c r="F3239" s="371"/>
      <c r="G3239" s="170" t="s">
        <v>1499</v>
      </c>
      <c r="H3239" s="189">
        <v>2.9000000000000001E-2</v>
      </c>
      <c r="I3239" s="190">
        <v>22.65</v>
      </c>
      <c r="J3239" s="190">
        <v>0.65</v>
      </c>
    </row>
    <row r="3240" spans="1:10" ht="24" customHeight="1">
      <c r="A3240" s="168" t="s">
        <v>1492</v>
      </c>
      <c r="B3240" s="169" t="s">
        <v>1552</v>
      </c>
      <c r="C3240" s="168" t="s">
        <v>13</v>
      </c>
      <c r="D3240" s="168" t="s">
        <v>1553</v>
      </c>
      <c r="E3240" s="371" t="s">
        <v>1498</v>
      </c>
      <c r="F3240" s="371"/>
      <c r="G3240" s="170" t="s">
        <v>1499</v>
      </c>
      <c r="H3240" s="189">
        <v>2.9000000000000001E-2</v>
      </c>
      <c r="I3240" s="190">
        <v>27.6</v>
      </c>
      <c r="J3240" s="190">
        <v>0.8</v>
      </c>
    </row>
    <row r="3241" spans="1:10" ht="52.15" customHeight="1">
      <c r="A3241" s="171" t="s">
        <v>1502</v>
      </c>
      <c r="B3241" s="172" t="s">
        <v>2880</v>
      </c>
      <c r="C3241" s="171" t="s">
        <v>13</v>
      </c>
      <c r="D3241" s="171" t="s">
        <v>2881</v>
      </c>
      <c r="E3241" s="372" t="s">
        <v>1505</v>
      </c>
      <c r="F3241" s="372"/>
      <c r="G3241" s="173" t="s">
        <v>29</v>
      </c>
      <c r="H3241" s="191">
        <v>1.2434000000000001</v>
      </c>
      <c r="I3241" s="192">
        <v>2.66</v>
      </c>
      <c r="J3241" s="192">
        <v>3.3</v>
      </c>
    </row>
    <row r="3242" spans="1:10" ht="25.9" customHeight="1">
      <c r="A3242" s="171" t="s">
        <v>1502</v>
      </c>
      <c r="B3242" s="172" t="s">
        <v>2777</v>
      </c>
      <c r="C3242" s="171" t="s">
        <v>13</v>
      </c>
      <c r="D3242" s="171" t="s">
        <v>2778</v>
      </c>
      <c r="E3242" s="372" t="s">
        <v>1505</v>
      </c>
      <c r="F3242" s="372"/>
      <c r="G3242" s="173" t="s">
        <v>21</v>
      </c>
      <c r="H3242" s="191">
        <v>9.4000000000000004E-3</v>
      </c>
      <c r="I3242" s="192">
        <v>8.4600000000000009</v>
      </c>
      <c r="J3242" s="192">
        <v>7.0000000000000007E-2</v>
      </c>
    </row>
    <row r="3243" spans="1:10" ht="25.5">
      <c r="A3243" s="174"/>
      <c r="B3243" s="174"/>
      <c r="C3243" s="174"/>
      <c r="D3243" s="174"/>
      <c r="E3243" s="174" t="s">
        <v>1512</v>
      </c>
      <c r="F3243" s="175">
        <v>0.99</v>
      </c>
      <c r="G3243" s="174" t="s">
        <v>1513</v>
      </c>
      <c r="H3243" s="175">
        <v>0</v>
      </c>
      <c r="I3243" s="174" t="s">
        <v>1514</v>
      </c>
      <c r="J3243" s="175">
        <v>0.99</v>
      </c>
    </row>
    <row r="3244" spans="1:10">
      <c r="A3244" s="174"/>
      <c r="B3244" s="174"/>
      <c r="C3244" s="174"/>
      <c r="D3244" s="174"/>
      <c r="E3244" s="174" t="s">
        <v>1515</v>
      </c>
      <c r="F3244" s="175">
        <v>1.2</v>
      </c>
      <c r="G3244" s="174"/>
      <c r="H3244" s="373" t="s">
        <v>1516</v>
      </c>
      <c r="I3244" s="373"/>
      <c r="J3244" s="175">
        <v>6.02</v>
      </c>
    </row>
    <row r="3245" spans="1:10" ht="49.9" customHeight="1" thickBot="1">
      <c r="A3245" s="176"/>
      <c r="B3245" s="176"/>
      <c r="C3245" s="176"/>
      <c r="D3245" s="176"/>
      <c r="E3245" s="176"/>
      <c r="F3245" s="176"/>
      <c r="G3245" s="176" t="s">
        <v>1517</v>
      </c>
      <c r="H3245" s="193">
        <v>22.6</v>
      </c>
      <c r="I3245" s="176" t="s">
        <v>1518</v>
      </c>
      <c r="J3245" s="194">
        <v>136.05000000000001</v>
      </c>
    </row>
    <row r="3246" spans="1:10" ht="1.1499999999999999" customHeight="1" thickTop="1">
      <c r="A3246" s="177"/>
      <c r="B3246" s="177"/>
      <c r="C3246" s="177"/>
      <c r="D3246" s="177"/>
      <c r="E3246" s="177"/>
      <c r="F3246" s="177"/>
      <c r="G3246" s="177"/>
      <c r="H3246" s="177"/>
      <c r="I3246" s="177"/>
      <c r="J3246" s="177"/>
    </row>
    <row r="3247" spans="1:10" ht="18" customHeight="1">
      <c r="A3247" s="178" t="s">
        <v>2882</v>
      </c>
      <c r="B3247" s="179" t="s">
        <v>1480</v>
      </c>
      <c r="C3247" s="178" t="s">
        <v>1481</v>
      </c>
      <c r="D3247" s="178" t="s">
        <v>1482</v>
      </c>
      <c r="E3247" s="374" t="s">
        <v>1483</v>
      </c>
      <c r="F3247" s="374"/>
      <c r="G3247" s="180" t="s">
        <v>1484</v>
      </c>
      <c r="H3247" s="179" t="s">
        <v>1485</v>
      </c>
      <c r="I3247" s="179" t="s">
        <v>1486</v>
      </c>
      <c r="J3247" s="179" t="s">
        <v>1487</v>
      </c>
    </row>
    <row r="3248" spans="1:10" ht="39" customHeight="1">
      <c r="A3248" s="181" t="s">
        <v>1488</v>
      </c>
      <c r="B3248" s="182" t="s">
        <v>2883</v>
      </c>
      <c r="C3248" s="181" t="s">
        <v>13</v>
      </c>
      <c r="D3248" s="181" t="s">
        <v>1256</v>
      </c>
      <c r="E3248" s="375" t="s">
        <v>1545</v>
      </c>
      <c r="F3248" s="375"/>
      <c r="G3248" s="183" t="s">
        <v>29</v>
      </c>
      <c r="H3248" s="195">
        <v>1</v>
      </c>
      <c r="I3248" s="196">
        <v>7.09</v>
      </c>
      <c r="J3248" s="196">
        <v>7.09</v>
      </c>
    </row>
    <row r="3249" spans="1:10" ht="25.9" customHeight="1">
      <c r="A3249" s="168" t="s">
        <v>1492</v>
      </c>
      <c r="B3249" s="169" t="s">
        <v>1550</v>
      </c>
      <c r="C3249" s="168" t="s">
        <v>13</v>
      </c>
      <c r="D3249" s="168" t="s">
        <v>1551</v>
      </c>
      <c r="E3249" s="371" t="s">
        <v>1498</v>
      </c>
      <c r="F3249" s="371"/>
      <c r="G3249" s="170" t="s">
        <v>1499</v>
      </c>
      <c r="H3249" s="189">
        <v>3.9E-2</v>
      </c>
      <c r="I3249" s="190">
        <v>22.65</v>
      </c>
      <c r="J3249" s="190">
        <v>0.88</v>
      </c>
    </row>
    <row r="3250" spans="1:10" ht="24" customHeight="1">
      <c r="A3250" s="168" t="s">
        <v>1492</v>
      </c>
      <c r="B3250" s="169" t="s">
        <v>1552</v>
      </c>
      <c r="C3250" s="168" t="s">
        <v>13</v>
      </c>
      <c r="D3250" s="168" t="s">
        <v>1553</v>
      </c>
      <c r="E3250" s="371" t="s">
        <v>1498</v>
      </c>
      <c r="F3250" s="371"/>
      <c r="G3250" s="170" t="s">
        <v>1499</v>
      </c>
      <c r="H3250" s="189">
        <v>3.9E-2</v>
      </c>
      <c r="I3250" s="190">
        <v>27.6</v>
      </c>
      <c r="J3250" s="190">
        <v>1.07</v>
      </c>
    </row>
    <row r="3251" spans="1:10" ht="52.15" customHeight="1">
      <c r="A3251" s="171" t="s">
        <v>1502</v>
      </c>
      <c r="B3251" s="172" t="s">
        <v>2884</v>
      </c>
      <c r="C3251" s="171" t="s">
        <v>13</v>
      </c>
      <c r="D3251" s="171" t="s">
        <v>2885</v>
      </c>
      <c r="E3251" s="372" t="s">
        <v>1505</v>
      </c>
      <c r="F3251" s="372"/>
      <c r="G3251" s="173" t="s">
        <v>29</v>
      </c>
      <c r="H3251" s="191">
        <v>1.2434000000000001</v>
      </c>
      <c r="I3251" s="192">
        <v>4.08</v>
      </c>
      <c r="J3251" s="192">
        <v>5.07</v>
      </c>
    </row>
    <row r="3252" spans="1:10" ht="25.9" customHeight="1">
      <c r="A3252" s="171" t="s">
        <v>1502</v>
      </c>
      <c r="B3252" s="172" t="s">
        <v>2777</v>
      </c>
      <c r="C3252" s="171" t="s">
        <v>13</v>
      </c>
      <c r="D3252" s="171" t="s">
        <v>2778</v>
      </c>
      <c r="E3252" s="372" t="s">
        <v>1505</v>
      </c>
      <c r="F3252" s="372"/>
      <c r="G3252" s="173" t="s">
        <v>21</v>
      </c>
      <c r="H3252" s="191">
        <v>9.4000000000000004E-3</v>
      </c>
      <c r="I3252" s="192">
        <v>8.4600000000000009</v>
      </c>
      <c r="J3252" s="192">
        <v>7.0000000000000007E-2</v>
      </c>
    </row>
    <row r="3253" spans="1:10" ht="25.5">
      <c r="A3253" s="174"/>
      <c r="B3253" s="174"/>
      <c r="C3253" s="174"/>
      <c r="D3253" s="174"/>
      <c r="E3253" s="174" t="s">
        <v>1512</v>
      </c>
      <c r="F3253" s="175">
        <v>1.33</v>
      </c>
      <c r="G3253" s="174" t="s">
        <v>1513</v>
      </c>
      <c r="H3253" s="175">
        <v>0</v>
      </c>
      <c r="I3253" s="174" t="s">
        <v>1514</v>
      </c>
      <c r="J3253" s="175">
        <v>1.33</v>
      </c>
    </row>
    <row r="3254" spans="1:10">
      <c r="A3254" s="174"/>
      <c r="B3254" s="174"/>
      <c r="C3254" s="174"/>
      <c r="D3254" s="174"/>
      <c r="E3254" s="174" t="s">
        <v>1515</v>
      </c>
      <c r="F3254" s="175">
        <v>1.77</v>
      </c>
      <c r="G3254" s="174"/>
      <c r="H3254" s="373" t="s">
        <v>1516</v>
      </c>
      <c r="I3254" s="373"/>
      <c r="J3254" s="175">
        <v>8.86</v>
      </c>
    </row>
    <row r="3255" spans="1:10" ht="49.9" customHeight="1" thickBot="1">
      <c r="A3255" s="176"/>
      <c r="B3255" s="176"/>
      <c r="C3255" s="176"/>
      <c r="D3255" s="176"/>
      <c r="E3255" s="176"/>
      <c r="F3255" s="176"/>
      <c r="G3255" s="176" t="s">
        <v>1517</v>
      </c>
      <c r="H3255" s="193">
        <v>132.4</v>
      </c>
      <c r="I3255" s="176" t="s">
        <v>1518</v>
      </c>
      <c r="J3255" s="194">
        <v>1173.06</v>
      </c>
    </row>
    <row r="3256" spans="1:10" ht="1.1499999999999999" customHeight="1" thickTop="1">
      <c r="A3256" s="177"/>
      <c r="B3256" s="177"/>
      <c r="C3256" s="177"/>
      <c r="D3256" s="177"/>
      <c r="E3256" s="177"/>
      <c r="F3256" s="177"/>
      <c r="G3256" s="177"/>
      <c r="H3256" s="177"/>
      <c r="I3256" s="177"/>
      <c r="J3256" s="177"/>
    </row>
    <row r="3257" spans="1:10" ht="18" customHeight="1">
      <c r="A3257" s="178" t="s">
        <v>2886</v>
      </c>
      <c r="B3257" s="179" t="s">
        <v>1480</v>
      </c>
      <c r="C3257" s="178" t="s">
        <v>1481</v>
      </c>
      <c r="D3257" s="178" t="s">
        <v>1482</v>
      </c>
      <c r="E3257" s="374" t="s">
        <v>1483</v>
      </c>
      <c r="F3257" s="374"/>
      <c r="G3257" s="180" t="s">
        <v>1484</v>
      </c>
      <c r="H3257" s="179" t="s">
        <v>1485</v>
      </c>
      <c r="I3257" s="179" t="s">
        <v>1486</v>
      </c>
      <c r="J3257" s="179" t="s">
        <v>1487</v>
      </c>
    </row>
    <row r="3258" spans="1:10" ht="52.15" customHeight="1">
      <c r="A3258" s="181" t="s">
        <v>1488</v>
      </c>
      <c r="B3258" s="182" t="s">
        <v>2887</v>
      </c>
      <c r="C3258" s="181" t="s">
        <v>13</v>
      </c>
      <c r="D3258" s="181" t="s">
        <v>1259</v>
      </c>
      <c r="E3258" s="375" t="s">
        <v>1938</v>
      </c>
      <c r="F3258" s="375"/>
      <c r="G3258" s="183" t="s">
        <v>29</v>
      </c>
      <c r="H3258" s="195">
        <v>1</v>
      </c>
      <c r="I3258" s="196">
        <v>28.58</v>
      </c>
      <c r="J3258" s="196">
        <v>28.58</v>
      </c>
    </row>
    <row r="3259" spans="1:10" ht="25.9" customHeight="1">
      <c r="A3259" s="168" t="s">
        <v>1492</v>
      </c>
      <c r="B3259" s="169" t="s">
        <v>2107</v>
      </c>
      <c r="C3259" s="168" t="s">
        <v>13</v>
      </c>
      <c r="D3259" s="168" t="s">
        <v>2108</v>
      </c>
      <c r="E3259" s="371" t="s">
        <v>1498</v>
      </c>
      <c r="F3259" s="371"/>
      <c r="G3259" s="170" t="s">
        <v>1499</v>
      </c>
      <c r="H3259" s="189">
        <v>5.1999999999999998E-2</v>
      </c>
      <c r="I3259" s="190">
        <v>21.66</v>
      </c>
      <c r="J3259" s="190">
        <v>1.1200000000000001</v>
      </c>
    </row>
    <row r="3260" spans="1:10" ht="25.9" customHeight="1">
      <c r="A3260" s="168" t="s">
        <v>1492</v>
      </c>
      <c r="B3260" s="169" t="s">
        <v>1939</v>
      </c>
      <c r="C3260" s="168" t="s">
        <v>13</v>
      </c>
      <c r="D3260" s="168" t="s">
        <v>1940</v>
      </c>
      <c r="E3260" s="371" t="s">
        <v>1498</v>
      </c>
      <c r="F3260" s="371"/>
      <c r="G3260" s="170" t="s">
        <v>1499</v>
      </c>
      <c r="H3260" s="189">
        <v>5.1999999999999998E-2</v>
      </c>
      <c r="I3260" s="190">
        <v>26.5</v>
      </c>
      <c r="J3260" s="190">
        <v>1.37</v>
      </c>
    </row>
    <row r="3261" spans="1:10" ht="39" customHeight="1">
      <c r="A3261" s="171" t="s">
        <v>1502</v>
      </c>
      <c r="B3261" s="172" t="s">
        <v>2888</v>
      </c>
      <c r="C3261" s="171" t="s">
        <v>13</v>
      </c>
      <c r="D3261" s="171" t="s">
        <v>2889</v>
      </c>
      <c r="E3261" s="372" t="s">
        <v>1505</v>
      </c>
      <c r="F3261" s="372"/>
      <c r="G3261" s="173" t="s">
        <v>29</v>
      </c>
      <c r="H3261" s="191">
        <v>1.0210999999999999</v>
      </c>
      <c r="I3261" s="192">
        <v>18.440000000000001</v>
      </c>
      <c r="J3261" s="192">
        <v>18.82</v>
      </c>
    </row>
    <row r="3262" spans="1:10" ht="52.15" customHeight="1">
      <c r="A3262" s="171" t="s">
        <v>1502</v>
      </c>
      <c r="B3262" s="172" t="s">
        <v>2890</v>
      </c>
      <c r="C3262" s="171" t="s">
        <v>13</v>
      </c>
      <c r="D3262" s="171" t="s">
        <v>2891</v>
      </c>
      <c r="E3262" s="372" t="s">
        <v>1505</v>
      </c>
      <c r="F3262" s="372"/>
      <c r="G3262" s="173" t="s">
        <v>29</v>
      </c>
      <c r="H3262" s="191">
        <v>1.0210999999999999</v>
      </c>
      <c r="I3262" s="192">
        <v>7.12</v>
      </c>
      <c r="J3262" s="192">
        <v>7.27</v>
      </c>
    </row>
    <row r="3263" spans="1:10" ht="25.5">
      <c r="A3263" s="174"/>
      <c r="B3263" s="174"/>
      <c r="C3263" s="174"/>
      <c r="D3263" s="174"/>
      <c r="E3263" s="174" t="s">
        <v>1512</v>
      </c>
      <c r="F3263" s="175">
        <v>1.75</v>
      </c>
      <c r="G3263" s="174" t="s">
        <v>1513</v>
      </c>
      <c r="H3263" s="175">
        <v>0</v>
      </c>
      <c r="I3263" s="174" t="s">
        <v>1514</v>
      </c>
      <c r="J3263" s="175">
        <v>1.75</v>
      </c>
    </row>
    <row r="3264" spans="1:10">
      <c r="A3264" s="174"/>
      <c r="B3264" s="174"/>
      <c r="C3264" s="174"/>
      <c r="D3264" s="174"/>
      <c r="E3264" s="174" t="s">
        <v>1515</v>
      </c>
      <c r="F3264" s="175">
        <v>7.14</v>
      </c>
      <c r="G3264" s="174"/>
      <c r="H3264" s="373" t="s">
        <v>1516</v>
      </c>
      <c r="I3264" s="373"/>
      <c r="J3264" s="175">
        <v>35.72</v>
      </c>
    </row>
    <row r="3265" spans="1:10" ht="49.9" customHeight="1" thickBot="1">
      <c r="A3265" s="176"/>
      <c r="B3265" s="176"/>
      <c r="C3265" s="176"/>
      <c r="D3265" s="176"/>
      <c r="E3265" s="176"/>
      <c r="F3265" s="176"/>
      <c r="G3265" s="176" t="s">
        <v>1517</v>
      </c>
      <c r="H3265" s="193">
        <v>16.899999999999999</v>
      </c>
      <c r="I3265" s="176" t="s">
        <v>1518</v>
      </c>
      <c r="J3265" s="194">
        <v>603.66</v>
      </c>
    </row>
    <row r="3266" spans="1:10" ht="1.1499999999999999" customHeight="1" thickTop="1">
      <c r="A3266" s="177"/>
      <c r="B3266" s="177"/>
      <c r="C3266" s="177"/>
      <c r="D3266" s="177"/>
      <c r="E3266" s="177"/>
      <c r="F3266" s="177"/>
      <c r="G3266" s="177"/>
      <c r="H3266" s="177"/>
      <c r="I3266" s="177"/>
      <c r="J3266" s="177"/>
    </row>
    <row r="3267" spans="1:10" ht="18" customHeight="1">
      <c r="A3267" s="178" t="s">
        <v>2892</v>
      </c>
      <c r="B3267" s="179" t="s">
        <v>1480</v>
      </c>
      <c r="C3267" s="178" t="s">
        <v>1481</v>
      </c>
      <c r="D3267" s="178" t="s">
        <v>1482</v>
      </c>
      <c r="E3267" s="374" t="s">
        <v>1483</v>
      </c>
      <c r="F3267" s="374"/>
      <c r="G3267" s="180" t="s">
        <v>1484</v>
      </c>
      <c r="H3267" s="179" t="s">
        <v>1485</v>
      </c>
      <c r="I3267" s="179" t="s">
        <v>1486</v>
      </c>
      <c r="J3267" s="179" t="s">
        <v>1487</v>
      </c>
    </row>
    <row r="3268" spans="1:10" ht="52.15" customHeight="1">
      <c r="A3268" s="181" t="s">
        <v>1488</v>
      </c>
      <c r="B3268" s="182" t="s">
        <v>2893</v>
      </c>
      <c r="C3268" s="181" t="s">
        <v>13</v>
      </c>
      <c r="D3268" s="181" t="s">
        <v>1262</v>
      </c>
      <c r="E3268" s="375" t="s">
        <v>1938</v>
      </c>
      <c r="F3268" s="375"/>
      <c r="G3268" s="183" t="s">
        <v>29</v>
      </c>
      <c r="H3268" s="195">
        <v>1</v>
      </c>
      <c r="I3268" s="196">
        <v>49.99</v>
      </c>
      <c r="J3268" s="196">
        <v>49.99</v>
      </c>
    </row>
    <row r="3269" spans="1:10" ht="25.9" customHeight="1">
      <c r="A3269" s="168" t="s">
        <v>1492</v>
      </c>
      <c r="B3269" s="169" t="s">
        <v>2107</v>
      </c>
      <c r="C3269" s="168" t="s">
        <v>13</v>
      </c>
      <c r="D3269" s="168" t="s">
        <v>2108</v>
      </c>
      <c r="E3269" s="371" t="s">
        <v>1498</v>
      </c>
      <c r="F3269" s="371"/>
      <c r="G3269" s="170" t="s">
        <v>1499</v>
      </c>
      <c r="H3269" s="189">
        <v>5.7000000000000002E-2</v>
      </c>
      <c r="I3269" s="190">
        <v>21.66</v>
      </c>
      <c r="J3269" s="190">
        <v>1.23</v>
      </c>
    </row>
    <row r="3270" spans="1:10" ht="25.9" customHeight="1">
      <c r="A3270" s="168" t="s">
        <v>1492</v>
      </c>
      <c r="B3270" s="169" t="s">
        <v>1939</v>
      </c>
      <c r="C3270" s="168" t="s">
        <v>13</v>
      </c>
      <c r="D3270" s="168" t="s">
        <v>1940</v>
      </c>
      <c r="E3270" s="371" t="s">
        <v>1498</v>
      </c>
      <c r="F3270" s="371"/>
      <c r="G3270" s="170" t="s">
        <v>1499</v>
      </c>
      <c r="H3270" s="189">
        <v>5.7000000000000002E-2</v>
      </c>
      <c r="I3270" s="190">
        <v>26.5</v>
      </c>
      <c r="J3270" s="190">
        <v>1.51</v>
      </c>
    </row>
    <row r="3271" spans="1:10" ht="39" customHeight="1">
      <c r="A3271" s="171" t="s">
        <v>1502</v>
      </c>
      <c r="B3271" s="172" t="s">
        <v>2894</v>
      </c>
      <c r="C3271" s="171" t="s">
        <v>13</v>
      </c>
      <c r="D3271" s="171" t="s">
        <v>2895</v>
      </c>
      <c r="E3271" s="372" t="s">
        <v>1505</v>
      </c>
      <c r="F3271" s="372"/>
      <c r="G3271" s="173" t="s">
        <v>29</v>
      </c>
      <c r="H3271" s="191">
        <v>1.0210999999999999</v>
      </c>
      <c r="I3271" s="192">
        <v>28.37</v>
      </c>
      <c r="J3271" s="192">
        <v>28.96</v>
      </c>
    </row>
    <row r="3272" spans="1:10" ht="52.15" customHeight="1">
      <c r="A3272" s="171" t="s">
        <v>1502</v>
      </c>
      <c r="B3272" s="172" t="s">
        <v>2896</v>
      </c>
      <c r="C3272" s="171" t="s">
        <v>13</v>
      </c>
      <c r="D3272" s="171" t="s">
        <v>2897</v>
      </c>
      <c r="E3272" s="372" t="s">
        <v>1505</v>
      </c>
      <c r="F3272" s="372"/>
      <c r="G3272" s="173" t="s">
        <v>29</v>
      </c>
      <c r="H3272" s="191">
        <v>1.0210999999999999</v>
      </c>
      <c r="I3272" s="192">
        <v>17.920000000000002</v>
      </c>
      <c r="J3272" s="192">
        <v>18.29</v>
      </c>
    </row>
    <row r="3273" spans="1:10" ht="25.5">
      <c r="A3273" s="174"/>
      <c r="B3273" s="174"/>
      <c r="C3273" s="174"/>
      <c r="D3273" s="174"/>
      <c r="E3273" s="174" t="s">
        <v>1512</v>
      </c>
      <c r="F3273" s="175">
        <v>1.91</v>
      </c>
      <c r="G3273" s="174" t="s">
        <v>1513</v>
      </c>
      <c r="H3273" s="175">
        <v>0</v>
      </c>
      <c r="I3273" s="174" t="s">
        <v>1514</v>
      </c>
      <c r="J3273" s="175">
        <v>1.91</v>
      </c>
    </row>
    <row r="3274" spans="1:10">
      <c r="A3274" s="174"/>
      <c r="B3274" s="174"/>
      <c r="C3274" s="174"/>
      <c r="D3274" s="174"/>
      <c r="E3274" s="174" t="s">
        <v>1515</v>
      </c>
      <c r="F3274" s="175">
        <v>12.49</v>
      </c>
      <c r="G3274" s="174"/>
      <c r="H3274" s="373" t="s">
        <v>1516</v>
      </c>
      <c r="I3274" s="373"/>
      <c r="J3274" s="175">
        <v>62.48</v>
      </c>
    </row>
    <row r="3275" spans="1:10" ht="49.9" customHeight="1" thickBot="1">
      <c r="A3275" s="176"/>
      <c r="B3275" s="176"/>
      <c r="C3275" s="176"/>
      <c r="D3275" s="176"/>
      <c r="E3275" s="176"/>
      <c r="F3275" s="176"/>
      <c r="G3275" s="176" t="s">
        <v>1517</v>
      </c>
      <c r="H3275" s="193">
        <v>154.9</v>
      </c>
      <c r="I3275" s="176" t="s">
        <v>1518</v>
      </c>
      <c r="J3275" s="194">
        <v>9678.15</v>
      </c>
    </row>
    <row r="3276" spans="1:10" ht="1.1499999999999999" customHeight="1" thickTop="1">
      <c r="A3276" s="177"/>
      <c r="B3276" s="177"/>
      <c r="C3276" s="177"/>
      <c r="D3276" s="177"/>
      <c r="E3276" s="177"/>
      <c r="F3276" s="177"/>
      <c r="G3276" s="177"/>
      <c r="H3276" s="177"/>
      <c r="I3276" s="177"/>
      <c r="J3276" s="177"/>
    </row>
    <row r="3277" spans="1:10" ht="18" customHeight="1">
      <c r="A3277" s="178" t="s">
        <v>2898</v>
      </c>
      <c r="B3277" s="179" t="s">
        <v>1480</v>
      </c>
      <c r="C3277" s="178" t="s">
        <v>1481</v>
      </c>
      <c r="D3277" s="178" t="s">
        <v>1482</v>
      </c>
      <c r="E3277" s="374" t="s">
        <v>1483</v>
      </c>
      <c r="F3277" s="374"/>
      <c r="G3277" s="180" t="s">
        <v>1484</v>
      </c>
      <c r="H3277" s="179" t="s">
        <v>1485</v>
      </c>
      <c r="I3277" s="179" t="s">
        <v>1486</v>
      </c>
      <c r="J3277" s="179" t="s">
        <v>1487</v>
      </c>
    </row>
    <row r="3278" spans="1:10" ht="52.15" customHeight="1">
      <c r="A3278" s="181" t="s">
        <v>1488</v>
      </c>
      <c r="B3278" s="182" t="s">
        <v>2899</v>
      </c>
      <c r="C3278" s="181" t="s">
        <v>13</v>
      </c>
      <c r="D3278" s="181" t="s">
        <v>1265</v>
      </c>
      <c r="E3278" s="375" t="s">
        <v>1938</v>
      </c>
      <c r="F3278" s="375"/>
      <c r="G3278" s="183" t="s">
        <v>21</v>
      </c>
      <c r="H3278" s="195">
        <v>1</v>
      </c>
      <c r="I3278" s="196">
        <v>11.55</v>
      </c>
      <c r="J3278" s="196">
        <v>11.55</v>
      </c>
    </row>
    <row r="3279" spans="1:10" ht="25.9" customHeight="1">
      <c r="A3279" s="168" t="s">
        <v>1492</v>
      </c>
      <c r="B3279" s="169" t="s">
        <v>2107</v>
      </c>
      <c r="C3279" s="168" t="s">
        <v>13</v>
      </c>
      <c r="D3279" s="168" t="s">
        <v>2108</v>
      </c>
      <c r="E3279" s="371" t="s">
        <v>1498</v>
      </c>
      <c r="F3279" s="371"/>
      <c r="G3279" s="170" t="s">
        <v>1499</v>
      </c>
      <c r="H3279" s="189">
        <v>0.1181</v>
      </c>
      <c r="I3279" s="190">
        <v>21.66</v>
      </c>
      <c r="J3279" s="190">
        <v>2.5499999999999998</v>
      </c>
    </row>
    <row r="3280" spans="1:10" ht="25.9" customHeight="1">
      <c r="A3280" s="168" t="s">
        <v>1492</v>
      </c>
      <c r="B3280" s="169" t="s">
        <v>1939</v>
      </c>
      <c r="C3280" s="168" t="s">
        <v>13</v>
      </c>
      <c r="D3280" s="168" t="s">
        <v>1940</v>
      </c>
      <c r="E3280" s="371" t="s">
        <v>1498</v>
      </c>
      <c r="F3280" s="371"/>
      <c r="G3280" s="170" t="s">
        <v>1499</v>
      </c>
      <c r="H3280" s="189">
        <v>0.1181</v>
      </c>
      <c r="I3280" s="190">
        <v>26.5</v>
      </c>
      <c r="J3280" s="190">
        <v>3.12</v>
      </c>
    </row>
    <row r="3281" spans="1:10" ht="25.9" customHeight="1">
      <c r="A3281" s="171" t="s">
        <v>1502</v>
      </c>
      <c r="B3281" s="172" t="s">
        <v>2900</v>
      </c>
      <c r="C3281" s="171" t="s">
        <v>13</v>
      </c>
      <c r="D3281" s="171" t="s">
        <v>2901</v>
      </c>
      <c r="E3281" s="372" t="s">
        <v>1505</v>
      </c>
      <c r="F3281" s="372"/>
      <c r="G3281" s="173" t="s">
        <v>21</v>
      </c>
      <c r="H3281" s="191">
        <v>1</v>
      </c>
      <c r="I3281" s="192">
        <v>4.17</v>
      </c>
      <c r="J3281" s="192">
        <v>4.17</v>
      </c>
    </row>
    <row r="3282" spans="1:10" ht="24" customHeight="1">
      <c r="A3282" s="171" t="s">
        <v>1502</v>
      </c>
      <c r="B3282" s="172" t="s">
        <v>2155</v>
      </c>
      <c r="C3282" s="171" t="s">
        <v>13</v>
      </c>
      <c r="D3282" s="171" t="s">
        <v>2156</v>
      </c>
      <c r="E3282" s="372" t="s">
        <v>1505</v>
      </c>
      <c r="F3282" s="372"/>
      <c r="G3282" s="173" t="s">
        <v>21</v>
      </c>
      <c r="H3282" s="191">
        <v>1.06E-2</v>
      </c>
      <c r="I3282" s="192">
        <v>66.94</v>
      </c>
      <c r="J3282" s="192">
        <v>0.7</v>
      </c>
    </row>
    <row r="3283" spans="1:10" ht="25.9" customHeight="1">
      <c r="A3283" s="171" t="s">
        <v>1502</v>
      </c>
      <c r="B3283" s="172" t="s">
        <v>2145</v>
      </c>
      <c r="C3283" s="171" t="s">
        <v>13</v>
      </c>
      <c r="D3283" s="171" t="s">
        <v>2146</v>
      </c>
      <c r="E3283" s="372" t="s">
        <v>1505</v>
      </c>
      <c r="F3283" s="372"/>
      <c r="G3283" s="173" t="s">
        <v>21</v>
      </c>
      <c r="H3283" s="191">
        <v>1.2500000000000001E-2</v>
      </c>
      <c r="I3283" s="192">
        <v>75.84</v>
      </c>
      <c r="J3283" s="192">
        <v>0.94</v>
      </c>
    </row>
    <row r="3284" spans="1:10" ht="24" customHeight="1">
      <c r="A3284" s="171" t="s">
        <v>1502</v>
      </c>
      <c r="B3284" s="172" t="s">
        <v>2111</v>
      </c>
      <c r="C3284" s="171" t="s">
        <v>13</v>
      </c>
      <c r="D3284" s="171" t="s">
        <v>2112</v>
      </c>
      <c r="E3284" s="372" t="s">
        <v>1505</v>
      </c>
      <c r="F3284" s="372"/>
      <c r="G3284" s="173" t="s">
        <v>21</v>
      </c>
      <c r="H3284" s="191">
        <v>3.9399999999999998E-2</v>
      </c>
      <c r="I3284" s="192">
        <v>1.89</v>
      </c>
      <c r="J3284" s="192">
        <v>7.0000000000000007E-2</v>
      </c>
    </row>
    <row r="3285" spans="1:10" ht="25.5">
      <c r="A3285" s="174"/>
      <c r="B3285" s="174"/>
      <c r="C3285" s="174"/>
      <c r="D3285" s="174"/>
      <c r="E3285" s="174" t="s">
        <v>1512</v>
      </c>
      <c r="F3285" s="175">
        <v>3.97</v>
      </c>
      <c r="G3285" s="174" t="s">
        <v>1513</v>
      </c>
      <c r="H3285" s="175">
        <v>0</v>
      </c>
      <c r="I3285" s="174" t="s">
        <v>1514</v>
      </c>
      <c r="J3285" s="175">
        <v>3.97</v>
      </c>
    </row>
    <row r="3286" spans="1:10">
      <c r="A3286" s="174"/>
      <c r="B3286" s="174"/>
      <c r="C3286" s="174"/>
      <c r="D3286" s="174"/>
      <c r="E3286" s="174" t="s">
        <v>1515</v>
      </c>
      <c r="F3286" s="175">
        <v>2.88</v>
      </c>
      <c r="G3286" s="174"/>
      <c r="H3286" s="373" t="s">
        <v>1516</v>
      </c>
      <c r="I3286" s="373"/>
      <c r="J3286" s="175">
        <v>14.43</v>
      </c>
    </row>
    <row r="3287" spans="1:10" ht="49.9" customHeight="1" thickBot="1">
      <c r="A3287" s="176"/>
      <c r="B3287" s="176"/>
      <c r="C3287" s="176"/>
      <c r="D3287" s="176"/>
      <c r="E3287" s="176"/>
      <c r="F3287" s="176"/>
      <c r="G3287" s="176" t="s">
        <v>1517</v>
      </c>
      <c r="H3287" s="193">
        <v>138</v>
      </c>
      <c r="I3287" s="176" t="s">
        <v>1518</v>
      </c>
      <c r="J3287" s="194">
        <v>1991.34</v>
      </c>
    </row>
    <row r="3288" spans="1:10" ht="1.1499999999999999" customHeight="1" thickTop="1">
      <c r="A3288" s="177"/>
      <c r="B3288" s="177"/>
      <c r="C3288" s="177"/>
      <c r="D3288" s="177"/>
      <c r="E3288" s="177"/>
      <c r="F3288" s="177"/>
      <c r="G3288" s="177"/>
      <c r="H3288" s="177"/>
      <c r="I3288" s="177"/>
      <c r="J3288" s="177"/>
    </row>
    <row r="3289" spans="1:10" ht="18" customHeight="1">
      <c r="A3289" s="178" t="s">
        <v>2902</v>
      </c>
      <c r="B3289" s="179" t="s">
        <v>1480</v>
      </c>
      <c r="C3289" s="178" t="s">
        <v>1481</v>
      </c>
      <c r="D3289" s="178" t="s">
        <v>1482</v>
      </c>
      <c r="E3289" s="374" t="s">
        <v>1483</v>
      </c>
      <c r="F3289" s="374"/>
      <c r="G3289" s="180" t="s">
        <v>1484</v>
      </c>
      <c r="H3289" s="179" t="s">
        <v>1485</v>
      </c>
      <c r="I3289" s="179" t="s">
        <v>1486</v>
      </c>
      <c r="J3289" s="179" t="s">
        <v>1487</v>
      </c>
    </row>
    <row r="3290" spans="1:10" ht="39" customHeight="1">
      <c r="A3290" s="181" t="s">
        <v>1488</v>
      </c>
      <c r="B3290" s="182" t="s">
        <v>2903</v>
      </c>
      <c r="C3290" s="181" t="s">
        <v>13</v>
      </c>
      <c r="D3290" s="181" t="s">
        <v>1270</v>
      </c>
      <c r="E3290" s="375" t="s">
        <v>1938</v>
      </c>
      <c r="F3290" s="375"/>
      <c r="G3290" s="183" t="s">
        <v>29</v>
      </c>
      <c r="H3290" s="195">
        <v>1</v>
      </c>
      <c r="I3290" s="196">
        <v>27.43</v>
      </c>
      <c r="J3290" s="196">
        <v>27.43</v>
      </c>
    </row>
    <row r="3291" spans="1:10" ht="25.9" customHeight="1">
      <c r="A3291" s="168" t="s">
        <v>1492</v>
      </c>
      <c r="B3291" s="169" t="s">
        <v>2107</v>
      </c>
      <c r="C3291" s="168" t="s">
        <v>13</v>
      </c>
      <c r="D3291" s="168" t="s">
        <v>2108</v>
      </c>
      <c r="E3291" s="371" t="s">
        <v>1498</v>
      </c>
      <c r="F3291" s="371"/>
      <c r="G3291" s="170" t="s">
        <v>1499</v>
      </c>
      <c r="H3291" s="189">
        <v>0.224</v>
      </c>
      <c r="I3291" s="190">
        <v>21.66</v>
      </c>
      <c r="J3291" s="190">
        <v>4.8499999999999996</v>
      </c>
    </row>
    <row r="3292" spans="1:10" ht="25.9" customHeight="1">
      <c r="A3292" s="168" t="s">
        <v>1492</v>
      </c>
      <c r="B3292" s="169" t="s">
        <v>1939</v>
      </c>
      <c r="C3292" s="168" t="s">
        <v>13</v>
      </c>
      <c r="D3292" s="168" t="s">
        <v>1940</v>
      </c>
      <c r="E3292" s="371" t="s">
        <v>1498</v>
      </c>
      <c r="F3292" s="371"/>
      <c r="G3292" s="170" t="s">
        <v>1499</v>
      </c>
      <c r="H3292" s="189">
        <v>0.224</v>
      </c>
      <c r="I3292" s="190">
        <v>26.5</v>
      </c>
      <c r="J3292" s="190">
        <v>5.93</v>
      </c>
    </row>
    <row r="3293" spans="1:10" ht="25.9" customHeight="1">
      <c r="A3293" s="171" t="s">
        <v>1502</v>
      </c>
      <c r="B3293" s="172" t="s">
        <v>2904</v>
      </c>
      <c r="C3293" s="171" t="s">
        <v>13</v>
      </c>
      <c r="D3293" s="171" t="s">
        <v>2905</v>
      </c>
      <c r="E3293" s="372" t="s">
        <v>1505</v>
      </c>
      <c r="F3293" s="372"/>
      <c r="G3293" s="173" t="s">
        <v>29</v>
      </c>
      <c r="H3293" s="191">
        <v>1.0492999999999999</v>
      </c>
      <c r="I3293" s="192">
        <v>15.83</v>
      </c>
      <c r="J3293" s="192">
        <v>16.61</v>
      </c>
    </row>
    <row r="3294" spans="1:10" ht="24" customHeight="1">
      <c r="A3294" s="171" t="s">
        <v>1502</v>
      </c>
      <c r="B3294" s="172" t="s">
        <v>2111</v>
      </c>
      <c r="C3294" s="171" t="s">
        <v>13</v>
      </c>
      <c r="D3294" s="171" t="s">
        <v>2112</v>
      </c>
      <c r="E3294" s="372" t="s">
        <v>1505</v>
      </c>
      <c r="F3294" s="372"/>
      <c r="G3294" s="173" t="s">
        <v>21</v>
      </c>
      <c r="H3294" s="191">
        <v>2.6100000000000002E-2</v>
      </c>
      <c r="I3294" s="192">
        <v>1.89</v>
      </c>
      <c r="J3294" s="192">
        <v>0.04</v>
      </c>
    </row>
    <row r="3295" spans="1:10" ht="25.5">
      <c r="A3295" s="174"/>
      <c r="B3295" s="174"/>
      <c r="C3295" s="174"/>
      <c r="D3295" s="174"/>
      <c r="E3295" s="174" t="s">
        <v>1512</v>
      </c>
      <c r="F3295" s="175">
        <v>7.54</v>
      </c>
      <c r="G3295" s="174" t="s">
        <v>1513</v>
      </c>
      <c r="H3295" s="175">
        <v>0</v>
      </c>
      <c r="I3295" s="174" t="s">
        <v>1514</v>
      </c>
      <c r="J3295" s="175">
        <v>7.54</v>
      </c>
    </row>
    <row r="3296" spans="1:10">
      <c r="A3296" s="174"/>
      <c r="B3296" s="174"/>
      <c r="C3296" s="174"/>
      <c r="D3296" s="174"/>
      <c r="E3296" s="174" t="s">
        <v>1515</v>
      </c>
      <c r="F3296" s="175">
        <v>6.85</v>
      </c>
      <c r="G3296" s="174"/>
      <c r="H3296" s="373" t="s">
        <v>1516</v>
      </c>
      <c r="I3296" s="373"/>
      <c r="J3296" s="175">
        <v>34.28</v>
      </c>
    </row>
    <row r="3297" spans="1:10" ht="49.9" customHeight="1" thickBot="1">
      <c r="A3297" s="176"/>
      <c r="B3297" s="176"/>
      <c r="C3297" s="176"/>
      <c r="D3297" s="176"/>
      <c r="E3297" s="176"/>
      <c r="F3297" s="176"/>
      <c r="G3297" s="176" t="s">
        <v>1517</v>
      </c>
      <c r="H3297" s="193">
        <v>63.9</v>
      </c>
      <c r="I3297" s="176" t="s">
        <v>1518</v>
      </c>
      <c r="J3297" s="194">
        <v>2190.4899999999998</v>
      </c>
    </row>
    <row r="3298" spans="1:10" ht="1.1499999999999999" customHeight="1" thickTop="1">
      <c r="A3298" s="177"/>
      <c r="B3298" s="177"/>
      <c r="C3298" s="177"/>
      <c r="D3298" s="177"/>
      <c r="E3298" s="177"/>
      <c r="F3298" s="177"/>
      <c r="G3298" s="177"/>
      <c r="H3298" s="177"/>
      <c r="I3298" s="177"/>
      <c r="J3298" s="177"/>
    </row>
    <row r="3299" spans="1:10" ht="18" customHeight="1">
      <c r="A3299" s="178" t="s">
        <v>2906</v>
      </c>
      <c r="B3299" s="179" t="s">
        <v>1480</v>
      </c>
      <c r="C3299" s="178" t="s">
        <v>1481</v>
      </c>
      <c r="D3299" s="178" t="s">
        <v>1482</v>
      </c>
      <c r="E3299" s="374" t="s">
        <v>1483</v>
      </c>
      <c r="F3299" s="374"/>
      <c r="G3299" s="180" t="s">
        <v>1484</v>
      </c>
      <c r="H3299" s="179" t="s">
        <v>1485</v>
      </c>
      <c r="I3299" s="179" t="s">
        <v>1486</v>
      </c>
      <c r="J3299" s="179" t="s">
        <v>1487</v>
      </c>
    </row>
    <row r="3300" spans="1:10" ht="39" customHeight="1">
      <c r="A3300" s="181" t="s">
        <v>1488</v>
      </c>
      <c r="B3300" s="182" t="s">
        <v>2907</v>
      </c>
      <c r="C3300" s="181" t="s">
        <v>13</v>
      </c>
      <c r="D3300" s="181" t="s">
        <v>1273</v>
      </c>
      <c r="E3300" s="375" t="s">
        <v>1938</v>
      </c>
      <c r="F3300" s="375"/>
      <c r="G3300" s="183" t="s">
        <v>21</v>
      </c>
      <c r="H3300" s="195">
        <v>1</v>
      </c>
      <c r="I3300" s="196">
        <v>17.850000000000001</v>
      </c>
      <c r="J3300" s="196">
        <v>17.850000000000001</v>
      </c>
    </row>
    <row r="3301" spans="1:10" ht="25.9" customHeight="1">
      <c r="A3301" s="168" t="s">
        <v>1492</v>
      </c>
      <c r="B3301" s="169" t="s">
        <v>2107</v>
      </c>
      <c r="C3301" s="168" t="s">
        <v>13</v>
      </c>
      <c r="D3301" s="168" t="s">
        <v>2108</v>
      </c>
      <c r="E3301" s="371" t="s">
        <v>1498</v>
      </c>
      <c r="F3301" s="371"/>
      <c r="G3301" s="170" t="s">
        <v>1499</v>
      </c>
      <c r="H3301" s="189">
        <v>0.192</v>
      </c>
      <c r="I3301" s="190">
        <v>21.66</v>
      </c>
      <c r="J3301" s="190">
        <v>4.1500000000000004</v>
      </c>
    </row>
    <row r="3302" spans="1:10" ht="25.9" customHeight="1">
      <c r="A3302" s="168" t="s">
        <v>1492</v>
      </c>
      <c r="B3302" s="169" t="s">
        <v>1939</v>
      </c>
      <c r="C3302" s="168" t="s">
        <v>13</v>
      </c>
      <c r="D3302" s="168" t="s">
        <v>1940</v>
      </c>
      <c r="E3302" s="371" t="s">
        <v>1498</v>
      </c>
      <c r="F3302" s="371"/>
      <c r="G3302" s="170" t="s">
        <v>1499</v>
      </c>
      <c r="H3302" s="189">
        <v>0.192</v>
      </c>
      <c r="I3302" s="190">
        <v>26.5</v>
      </c>
      <c r="J3302" s="190">
        <v>5.08</v>
      </c>
    </row>
    <row r="3303" spans="1:10" ht="24" customHeight="1">
      <c r="A3303" s="171" t="s">
        <v>1502</v>
      </c>
      <c r="B3303" s="172" t="s">
        <v>2155</v>
      </c>
      <c r="C3303" s="171" t="s">
        <v>13</v>
      </c>
      <c r="D3303" s="171" t="s">
        <v>2156</v>
      </c>
      <c r="E3303" s="372" t="s">
        <v>1505</v>
      </c>
      <c r="F3303" s="372"/>
      <c r="G3303" s="173" t="s">
        <v>21</v>
      </c>
      <c r="H3303" s="191">
        <v>1.18E-2</v>
      </c>
      <c r="I3303" s="192">
        <v>66.94</v>
      </c>
      <c r="J3303" s="192">
        <v>0.78</v>
      </c>
    </row>
    <row r="3304" spans="1:10" ht="25.9" customHeight="1">
      <c r="A3304" s="171" t="s">
        <v>1502</v>
      </c>
      <c r="B3304" s="172" t="s">
        <v>2908</v>
      </c>
      <c r="C3304" s="171" t="s">
        <v>13</v>
      </c>
      <c r="D3304" s="171" t="s">
        <v>2909</v>
      </c>
      <c r="E3304" s="372" t="s">
        <v>1505</v>
      </c>
      <c r="F3304" s="372"/>
      <c r="G3304" s="173" t="s">
        <v>21</v>
      </c>
      <c r="H3304" s="191">
        <v>1</v>
      </c>
      <c r="I3304" s="192">
        <v>6.7</v>
      </c>
      <c r="J3304" s="192">
        <v>6.7</v>
      </c>
    </row>
    <row r="3305" spans="1:10" ht="25.9" customHeight="1">
      <c r="A3305" s="171" t="s">
        <v>1502</v>
      </c>
      <c r="B3305" s="172" t="s">
        <v>2145</v>
      </c>
      <c r="C3305" s="171" t="s">
        <v>13</v>
      </c>
      <c r="D3305" s="171" t="s">
        <v>2146</v>
      </c>
      <c r="E3305" s="372" t="s">
        <v>1505</v>
      </c>
      <c r="F3305" s="372"/>
      <c r="G3305" s="173" t="s">
        <v>21</v>
      </c>
      <c r="H3305" s="191">
        <v>1.4E-2</v>
      </c>
      <c r="I3305" s="192">
        <v>75.84</v>
      </c>
      <c r="J3305" s="192">
        <v>1.06</v>
      </c>
    </row>
    <row r="3306" spans="1:10" ht="24" customHeight="1">
      <c r="A3306" s="171" t="s">
        <v>1502</v>
      </c>
      <c r="B3306" s="172" t="s">
        <v>2111</v>
      </c>
      <c r="C3306" s="171" t="s">
        <v>13</v>
      </c>
      <c r="D3306" s="171" t="s">
        <v>2112</v>
      </c>
      <c r="E3306" s="372" t="s">
        <v>1505</v>
      </c>
      <c r="F3306" s="372"/>
      <c r="G3306" s="173" t="s">
        <v>21</v>
      </c>
      <c r="H3306" s="191">
        <v>4.2700000000000002E-2</v>
      </c>
      <c r="I3306" s="192">
        <v>1.89</v>
      </c>
      <c r="J3306" s="192">
        <v>0.08</v>
      </c>
    </row>
    <row r="3307" spans="1:10" ht="25.5">
      <c r="A3307" s="174"/>
      <c r="B3307" s="174"/>
      <c r="C3307" s="174"/>
      <c r="D3307" s="174"/>
      <c r="E3307" s="174" t="s">
        <v>1512</v>
      </c>
      <c r="F3307" s="175">
        <v>6.47</v>
      </c>
      <c r="G3307" s="174" t="s">
        <v>1513</v>
      </c>
      <c r="H3307" s="175">
        <v>0</v>
      </c>
      <c r="I3307" s="174" t="s">
        <v>1514</v>
      </c>
      <c r="J3307" s="175">
        <v>6.47</v>
      </c>
    </row>
    <row r="3308" spans="1:10">
      <c r="A3308" s="174"/>
      <c r="B3308" s="174"/>
      <c r="C3308" s="174"/>
      <c r="D3308" s="174"/>
      <c r="E3308" s="174" t="s">
        <v>1515</v>
      </c>
      <c r="F3308" s="175">
        <v>4.46</v>
      </c>
      <c r="G3308" s="174"/>
      <c r="H3308" s="373" t="s">
        <v>1516</v>
      </c>
      <c r="I3308" s="373"/>
      <c r="J3308" s="175">
        <v>22.31</v>
      </c>
    </row>
    <row r="3309" spans="1:10" ht="49.9" customHeight="1" thickBot="1">
      <c r="A3309" s="176"/>
      <c r="B3309" s="176"/>
      <c r="C3309" s="176"/>
      <c r="D3309" s="176"/>
      <c r="E3309" s="176"/>
      <c r="F3309" s="176"/>
      <c r="G3309" s="176" t="s">
        <v>1517</v>
      </c>
      <c r="H3309" s="193">
        <v>12</v>
      </c>
      <c r="I3309" s="176" t="s">
        <v>1518</v>
      </c>
      <c r="J3309" s="194">
        <v>267.72000000000003</v>
      </c>
    </row>
    <row r="3310" spans="1:10" ht="1.1499999999999999" customHeight="1" thickTop="1">
      <c r="A3310" s="177"/>
      <c r="B3310" s="177"/>
      <c r="C3310" s="177"/>
      <c r="D3310" s="177"/>
      <c r="E3310" s="177"/>
      <c r="F3310" s="177"/>
      <c r="G3310" s="177"/>
      <c r="H3310" s="177"/>
      <c r="I3310" s="177"/>
      <c r="J3310" s="177"/>
    </row>
    <row r="3311" spans="1:10" ht="18" customHeight="1">
      <c r="A3311" s="178" t="s">
        <v>2910</v>
      </c>
      <c r="B3311" s="179" t="s">
        <v>1480</v>
      </c>
      <c r="C3311" s="178" t="s">
        <v>1481</v>
      </c>
      <c r="D3311" s="178" t="s">
        <v>1482</v>
      </c>
      <c r="E3311" s="374" t="s">
        <v>1483</v>
      </c>
      <c r="F3311" s="374"/>
      <c r="G3311" s="180" t="s">
        <v>1484</v>
      </c>
      <c r="H3311" s="179" t="s">
        <v>1485</v>
      </c>
      <c r="I3311" s="179" t="s">
        <v>1486</v>
      </c>
      <c r="J3311" s="179" t="s">
        <v>1487</v>
      </c>
    </row>
    <row r="3312" spans="1:10" ht="39" customHeight="1">
      <c r="A3312" s="181" t="s">
        <v>1488</v>
      </c>
      <c r="B3312" s="182" t="s">
        <v>2911</v>
      </c>
      <c r="C3312" s="181" t="s">
        <v>13</v>
      </c>
      <c r="D3312" s="181" t="s">
        <v>1276</v>
      </c>
      <c r="E3312" s="375" t="s">
        <v>1938</v>
      </c>
      <c r="F3312" s="375"/>
      <c r="G3312" s="183" t="s">
        <v>21</v>
      </c>
      <c r="H3312" s="195">
        <v>1</v>
      </c>
      <c r="I3312" s="196">
        <v>17.79</v>
      </c>
      <c r="J3312" s="196">
        <v>17.79</v>
      </c>
    </row>
    <row r="3313" spans="1:10" ht="25.9" customHeight="1">
      <c r="A3313" s="168" t="s">
        <v>1492</v>
      </c>
      <c r="B3313" s="169" t="s">
        <v>2107</v>
      </c>
      <c r="C3313" s="168" t="s">
        <v>13</v>
      </c>
      <c r="D3313" s="168" t="s">
        <v>2108</v>
      </c>
      <c r="E3313" s="371" t="s">
        <v>1498</v>
      </c>
      <c r="F3313" s="371"/>
      <c r="G3313" s="170" t="s">
        <v>1499</v>
      </c>
      <c r="H3313" s="189">
        <v>0.192</v>
      </c>
      <c r="I3313" s="190">
        <v>21.66</v>
      </c>
      <c r="J3313" s="190">
        <v>4.1500000000000004</v>
      </c>
    </row>
    <row r="3314" spans="1:10" ht="25.9" customHeight="1">
      <c r="A3314" s="168" t="s">
        <v>1492</v>
      </c>
      <c r="B3314" s="169" t="s">
        <v>1939</v>
      </c>
      <c r="C3314" s="168" t="s">
        <v>13</v>
      </c>
      <c r="D3314" s="168" t="s">
        <v>1940</v>
      </c>
      <c r="E3314" s="371" t="s">
        <v>1498</v>
      </c>
      <c r="F3314" s="371"/>
      <c r="G3314" s="170" t="s">
        <v>1499</v>
      </c>
      <c r="H3314" s="189">
        <v>0.192</v>
      </c>
      <c r="I3314" s="190">
        <v>26.5</v>
      </c>
      <c r="J3314" s="190">
        <v>5.08</v>
      </c>
    </row>
    <row r="3315" spans="1:10" ht="24" customHeight="1">
      <c r="A3315" s="171" t="s">
        <v>1502</v>
      </c>
      <c r="B3315" s="172" t="s">
        <v>2155</v>
      </c>
      <c r="C3315" s="171" t="s">
        <v>13</v>
      </c>
      <c r="D3315" s="171" t="s">
        <v>2156</v>
      </c>
      <c r="E3315" s="372" t="s">
        <v>1505</v>
      </c>
      <c r="F3315" s="372"/>
      <c r="G3315" s="173" t="s">
        <v>21</v>
      </c>
      <c r="H3315" s="191">
        <v>1.18E-2</v>
      </c>
      <c r="I3315" s="192">
        <v>66.94</v>
      </c>
      <c r="J3315" s="192">
        <v>0.78</v>
      </c>
    </row>
    <row r="3316" spans="1:10" ht="25.9" customHeight="1">
      <c r="A3316" s="171" t="s">
        <v>1502</v>
      </c>
      <c r="B3316" s="172" t="s">
        <v>2912</v>
      </c>
      <c r="C3316" s="171" t="s">
        <v>13</v>
      </c>
      <c r="D3316" s="171" t="s">
        <v>2913</v>
      </c>
      <c r="E3316" s="372" t="s">
        <v>1505</v>
      </c>
      <c r="F3316" s="372"/>
      <c r="G3316" s="173" t="s">
        <v>21</v>
      </c>
      <c r="H3316" s="191">
        <v>1</v>
      </c>
      <c r="I3316" s="192">
        <v>6.64</v>
      </c>
      <c r="J3316" s="192">
        <v>6.64</v>
      </c>
    </row>
    <row r="3317" spans="1:10" ht="25.9" customHeight="1">
      <c r="A3317" s="171" t="s">
        <v>1502</v>
      </c>
      <c r="B3317" s="172" t="s">
        <v>2145</v>
      </c>
      <c r="C3317" s="171" t="s">
        <v>13</v>
      </c>
      <c r="D3317" s="171" t="s">
        <v>2146</v>
      </c>
      <c r="E3317" s="372" t="s">
        <v>1505</v>
      </c>
      <c r="F3317" s="372"/>
      <c r="G3317" s="173" t="s">
        <v>21</v>
      </c>
      <c r="H3317" s="191">
        <v>1.4E-2</v>
      </c>
      <c r="I3317" s="192">
        <v>75.84</v>
      </c>
      <c r="J3317" s="192">
        <v>1.06</v>
      </c>
    </row>
    <row r="3318" spans="1:10" ht="24" customHeight="1">
      <c r="A3318" s="171" t="s">
        <v>1502</v>
      </c>
      <c r="B3318" s="172" t="s">
        <v>2111</v>
      </c>
      <c r="C3318" s="171" t="s">
        <v>13</v>
      </c>
      <c r="D3318" s="171" t="s">
        <v>2112</v>
      </c>
      <c r="E3318" s="372" t="s">
        <v>1505</v>
      </c>
      <c r="F3318" s="372"/>
      <c r="G3318" s="173" t="s">
        <v>21</v>
      </c>
      <c r="H3318" s="191">
        <v>4.2700000000000002E-2</v>
      </c>
      <c r="I3318" s="192">
        <v>1.89</v>
      </c>
      <c r="J3318" s="192">
        <v>0.08</v>
      </c>
    </row>
    <row r="3319" spans="1:10" ht="25.5">
      <c r="A3319" s="174"/>
      <c r="B3319" s="174"/>
      <c r="C3319" s="174"/>
      <c r="D3319" s="174"/>
      <c r="E3319" s="174" t="s">
        <v>1512</v>
      </c>
      <c r="F3319" s="175">
        <v>6.47</v>
      </c>
      <c r="G3319" s="174" t="s">
        <v>1513</v>
      </c>
      <c r="H3319" s="175">
        <v>0</v>
      </c>
      <c r="I3319" s="174" t="s">
        <v>1514</v>
      </c>
      <c r="J3319" s="175">
        <v>6.47</v>
      </c>
    </row>
    <row r="3320" spans="1:10">
      <c r="A3320" s="174"/>
      <c r="B3320" s="174"/>
      <c r="C3320" s="174"/>
      <c r="D3320" s="174"/>
      <c r="E3320" s="174" t="s">
        <v>1515</v>
      </c>
      <c r="F3320" s="175">
        <v>4.4400000000000004</v>
      </c>
      <c r="G3320" s="174"/>
      <c r="H3320" s="373" t="s">
        <v>1516</v>
      </c>
      <c r="I3320" s="373"/>
      <c r="J3320" s="175">
        <v>22.23</v>
      </c>
    </row>
    <row r="3321" spans="1:10" ht="49.9" customHeight="1" thickBot="1">
      <c r="A3321" s="176"/>
      <c r="B3321" s="176"/>
      <c r="C3321" s="176"/>
      <c r="D3321" s="176"/>
      <c r="E3321" s="176"/>
      <c r="F3321" s="176"/>
      <c r="G3321" s="176" t="s">
        <v>1517</v>
      </c>
      <c r="H3321" s="193">
        <v>14</v>
      </c>
      <c r="I3321" s="176" t="s">
        <v>1518</v>
      </c>
      <c r="J3321" s="194">
        <v>311.22000000000003</v>
      </c>
    </row>
    <row r="3322" spans="1:10" ht="1.1499999999999999" customHeight="1" thickTop="1">
      <c r="A3322" s="177"/>
      <c r="B3322" s="177"/>
      <c r="C3322" s="177"/>
      <c r="D3322" s="177"/>
      <c r="E3322" s="177"/>
      <c r="F3322" s="177"/>
      <c r="G3322" s="177"/>
      <c r="H3322" s="177"/>
      <c r="I3322" s="177"/>
      <c r="J3322" s="177"/>
    </row>
    <row r="3323" spans="1:10" ht="18" customHeight="1">
      <c r="A3323" s="178" t="s">
        <v>2914</v>
      </c>
      <c r="B3323" s="179" t="s">
        <v>1480</v>
      </c>
      <c r="C3323" s="178" t="s">
        <v>1481</v>
      </c>
      <c r="D3323" s="178" t="s">
        <v>1482</v>
      </c>
      <c r="E3323" s="374" t="s">
        <v>1483</v>
      </c>
      <c r="F3323" s="374"/>
      <c r="G3323" s="180" t="s">
        <v>1484</v>
      </c>
      <c r="H3323" s="179" t="s">
        <v>1485</v>
      </c>
      <c r="I3323" s="179" t="s">
        <v>1486</v>
      </c>
      <c r="J3323" s="179" t="s">
        <v>1487</v>
      </c>
    </row>
    <row r="3324" spans="1:10" ht="39" customHeight="1">
      <c r="A3324" s="181" t="s">
        <v>1488</v>
      </c>
      <c r="B3324" s="182" t="s">
        <v>2915</v>
      </c>
      <c r="C3324" s="181" t="s">
        <v>13</v>
      </c>
      <c r="D3324" s="181" t="s">
        <v>1279</v>
      </c>
      <c r="E3324" s="375" t="s">
        <v>1938</v>
      </c>
      <c r="F3324" s="375"/>
      <c r="G3324" s="183" t="s">
        <v>21</v>
      </c>
      <c r="H3324" s="195">
        <v>1</v>
      </c>
      <c r="I3324" s="196">
        <v>25.57</v>
      </c>
      <c r="J3324" s="196">
        <v>25.57</v>
      </c>
    </row>
    <row r="3325" spans="1:10" ht="25.9" customHeight="1">
      <c r="A3325" s="168" t="s">
        <v>1492</v>
      </c>
      <c r="B3325" s="169" t="s">
        <v>2107</v>
      </c>
      <c r="C3325" s="168" t="s">
        <v>13</v>
      </c>
      <c r="D3325" s="168" t="s">
        <v>2108</v>
      </c>
      <c r="E3325" s="371" t="s">
        <v>1498</v>
      </c>
      <c r="F3325" s="371"/>
      <c r="G3325" s="170" t="s">
        <v>1499</v>
      </c>
      <c r="H3325" s="189">
        <v>0.25600000000000001</v>
      </c>
      <c r="I3325" s="190">
        <v>21.66</v>
      </c>
      <c r="J3325" s="190">
        <v>5.54</v>
      </c>
    </row>
    <row r="3326" spans="1:10" ht="25.9" customHeight="1">
      <c r="A3326" s="168" t="s">
        <v>1492</v>
      </c>
      <c r="B3326" s="169" t="s">
        <v>1939</v>
      </c>
      <c r="C3326" s="168" t="s">
        <v>13</v>
      </c>
      <c r="D3326" s="168" t="s">
        <v>1940</v>
      </c>
      <c r="E3326" s="371" t="s">
        <v>1498</v>
      </c>
      <c r="F3326" s="371"/>
      <c r="G3326" s="170" t="s">
        <v>1499</v>
      </c>
      <c r="H3326" s="189">
        <v>0.25600000000000001</v>
      </c>
      <c r="I3326" s="190">
        <v>26.5</v>
      </c>
      <c r="J3326" s="190">
        <v>6.78</v>
      </c>
    </row>
    <row r="3327" spans="1:10" ht="24" customHeight="1">
      <c r="A3327" s="171" t="s">
        <v>1502</v>
      </c>
      <c r="B3327" s="172" t="s">
        <v>2155</v>
      </c>
      <c r="C3327" s="171" t="s">
        <v>13</v>
      </c>
      <c r="D3327" s="171" t="s">
        <v>2156</v>
      </c>
      <c r="E3327" s="372" t="s">
        <v>1505</v>
      </c>
      <c r="F3327" s="372"/>
      <c r="G3327" s="173" t="s">
        <v>21</v>
      </c>
      <c r="H3327" s="191">
        <v>1.7600000000000001E-2</v>
      </c>
      <c r="I3327" s="192">
        <v>66.94</v>
      </c>
      <c r="J3327" s="192">
        <v>1.17</v>
      </c>
    </row>
    <row r="3328" spans="1:10" ht="25.9" customHeight="1">
      <c r="A3328" s="171" t="s">
        <v>1502</v>
      </c>
      <c r="B3328" s="172" t="s">
        <v>2423</v>
      </c>
      <c r="C3328" s="171" t="s">
        <v>13</v>
      </c>
      <c r="D3328" s="171" t="s">
        <v>2424</v>
      </c>
      <c r="E3328" s="372" t="s">
        <v>1505</v>
      </c>
      <c r="F3328" s="372"/>
      <c r="G3328" s="173" t="s">
        <v>21</v>
      </c>
      <c r="H3328" s="191">
        <v>1</v>
      </c>
      <c r="I3328" s="192">
        <v>10.37</v>
      </c>
      <c r="J3328" s="192">
        <v>10.37</v>
      </c>
    </row>
    <row r="3329" spans="1:10" ht="25.9" customHeight="1">
      <c r="A3329" s="171" t="s">
        <v>1502</v>
      </c>
      <c r="B3329" s="172" t="s">
        <v>2145</v>
      </c>
      <c r="C3329" s="171" t="s">
        <v>13</v>
      </c>
      <c r="D3329" s="171" t="s">
        <v>2146</v>
      </c>
      <c r="E3329" s="372" t="s">
        <v>1505</v>
      </c>
      <c r="F3329" s="372"/>
      <c r="G3329" s="173" t="s">
        <v>21</v>
      </c>
      <c r="H3329" s="191">
        <v>2.1000000000000001E-2</v>
      </c>
      <c r="I3329" s="192">
        <v>75.84</v>
      </c>
      <c r="J3329" s="192">
        <v>1.59</v>
      </c>
    </row>
    <row r="3330" spans="1:10" ht="24" customHeight="1">
      <c r="A3330" s="171" t="s">
        <v>1502</v>
      </c>
      <c r="B3330" s="172" t="s">
        <v>2111</v>
      </c>
      <c r="C3330" s="171" t="s">
        <v>13</v>
      </c>
      <c r="D3330" s="171" t="s">
        <v>2112</v>
      </c>
      <c r="E3330" s="372" t="s">
        <v>1505</v>
      </c>
      <c r="F3330" s="372"/>
      <c r="G3330" s="173" t="s">
        <v>21</v>
      </c>
      <c r="H3330" s="191">
        <v>6.4100000000000004E-2</v>
      </c>
      <c r="I3330" s="192">
        <v>1.89</v>
      </c>
      <c r="J3330" s="192">
        <v>0.12</v>
      </c>
    </row>
    <row r="3331" spans="1:10" ht="25.5">
      <c r="A3331" s="174"/>
      <c r="B3331" s="174"/>
      <c r="C3331" s="174"/>
      <c r="D3331" s="174"/>
      <c r="E3331" s="174" t="s">
        <v>1512</v>
      </c>
      <c r="F3331" s="175">
        <v>8.6199999999999992</v>
      </c>
      <c r="G3331" s="174" t="s">
        <v>1513</v>
      </c>
      <c r="H3331" s="175">
        <v>0</v>
      </c>
      <c r="I3331" s="174" t="s">
        <v>1514</v>
      </c>
      <c r="J3331" s="175">
        <v>8.6199999999999992</v>
      </c>
    </row>
    <row r="3332" spans="1:10">
      <c r="A3332" s="174"/>
      <c r="B3332" s="174"/>
      <c r="C3332" s="174"/>
      <c r="D3332" s="174"/>
      <c r="E3332" s="174" t="s">
        <v>1515</v>
      </c>
      <c r="F3332" s="175">
        <v>6.39</v>
      </c>
      <c r="G3332" s="174"/>
      <c r="H3332" s="373" t="s">
        <v>1516</v>
      </c>
      <c r="I3332" s="373"/>
      <c r="J3332" s="175">
        <v>31.96</v>
      </c>
    </row>
    <row r="3333" spans="1:10" ht="49.9" customHeight="1" thickBot="1">
      <c r="A3333" s="176"/>
      <c r="B3333" s="176"/>
      <c r="C3333" s="176"/>
      <c r="D3333" s="176"/>
      <c r="E3333" s="176"/>
      <c r="F3333" s="176"/>
      <c r="G3333" s="176" t="s">
        <v>1517</v>
      </c>
      <c r="H3333" s="193">
        <v>3</v>
      </c>
      <c r="I3333" s="176" t="s">
        <v>1518</v>
      </c>
      <c r="J3333" s="194">
        <v>95.88</v>
      </c>
    </row>
    <row r="3334" spans="1:10" ht="1.1499999999999999" customHeight="1" thickTop="1">
      <c r="A3334" s="177"/>
      <c r="B3334" s="177"/>
      <c r="C3334" s="177"/>
      <c r="D3334" s="177"/>
      <c r="E3334" s="177"/>
      <c r="F3334" s="177"/>
      <c r="G3334" s="177"/>
      <c r="H3334" s="177"/>
      <c r="I3334" s="177"/>
      <c r="J3334" s="177"/>
    </row>
    <row r="3335" spans="1:10" ht="18" customHeight="1">
      <c r="A3335" s="178" t="s">
        <v>2916</v>
      </c>
      <c r="B3335" s="179" t="s">
        <v>1480</v>
      </c>
      <c r="C3335" s="178" t="s">
        <v>1481</v>
      </c>
      <c r="D3335" s="178" t="s">
        <v>1482</v>
      </c>
      <c r="E3335" s="374" t="s">
        <v>1483</v>
      </c>
      <c r="F3335" s="374"/>
      <c r="G3335" s="180" t="s">
        <v>1484</v>
      </c>
      <c r="H3335" s="179" t="s">
        <v>1485</v>
      </c>
      <c r="I3335" s="179" t="s">
        <v>1486</v>
      </c>
      <c r="J3335" s="179" t="s">
        <v>1487</v>
      </c>
    </row>
    <row r="3336" spans="1:10" ht="25.9" customHeight="1">
      <c r="A3336" s="181" t="s">
        <v>1488</v>
      </c>
      <c r="B3336" s="182" t="s">
        <v>2917</v>
      </c>
      <c r="C3336" s="181" t="s">
        <v>13</v>
      </c>
      <c r="D3336" s="181" t="s">
        <v>1286</v>
      </c>
      <c r="E3336" s="375" t="s">
        <v>2603</v>
      </c>
      <c r="F3336" s="375"/>
      <c r="G3336" s="183" t="s">
        <v>21</v>
      </c>
      <c r="H3336" s="195">
        <v>1</v>
      </c>
      <c r="I3336" s="196">
        <v>982.56</v>
      </c>
      <c r="J3336" s="196">
        <v>982.56</v>
      </c>
    </row>
    <row r="3337" spans="1:10" ht="25.9" customHeight="1">
      <c r="A3337" s="168" t="s">
        <v>1492</v>
      </c>
      <c r="B3337" s="169" t="s">
        <v>1550</v>
      </c>
      <c r="C3337" s="168" t="s">
        <v>13</v>
      </c>
      <c r="D3337" s="168" t="s">
        <v>1551</v>
      </c>
      <c r="E3337" s="371" t="s">
        <v>1498</v>
      </c>
      <c r="F3337" s="371"/>
      <c r="G3337" s="170" t="s">
        <v>1499</v>
      </c>
      <c r="H3337" s="189">
        <v>6.2007000000000003</v>
      </c>
      <c r="I3337" s="190">
        <v>22.65</v>
      </c>
      <c r="J3337" s="190">
        <v>140.44</v>
      </c>
    </row>
    <row r="3338" spans="1:10" ht="24" customHeight="1">
      <c r="A3338" s="168" t="s">
        <v>1492</v>
      </c>
      <c r="B3338" s="169" t="s">
        <v>1552</v>
      </c>
      <c r="C3338" s="168" t="s">
        <v>13</v>
      </c>
      <c r="D3338" s="168" t="s">
        <v>1553</v>
      </c>
      <c r="E3338" s="371" t="s">
        <v>1498</v>
      </c>
      <c r="F3338" s="371"/>
      <c r="G3338" s="170" t="s">
        <v>1499</v>
      </c>
      <c r="H3338" s="189">
        <v>6.2007000000000003</v>
      </c>
      <c r="I3338" s="190">
        <v>27.6</v>
      </c>
      <c r="J3338" s="190">
        <v>171.13</v>
      </c>
    </row>
    <row r="3339" spans="1:10" ht="25.9" customHeight="1">
      <c r="A3339" s="171" t="s">
        <v>1502</v>
      </c>
      <c r="B3339" s="172" t="s">
        <v>2918</v>
      </c>
      <c r="C3339" s="171" t="s">
        <v>13</v>
      </c>
      <c r="D3339" s="171" t="s">
        <v>2919</v>
      </c>
      <c r="E3339" s="372" t="s">
        <v>1505</v>
      </c>
      <c r="F3339" s="372"/>
      <c r="G3339" s="173" t="s">
        <v>21</v>
      </c>
      <c r="H3339" s="191">
        <v>1</v>
      </c>
      <c r="I3339" s="192">
        <v>670.99</v>
      </c>
      <c r="J3339" s="192">
        <v>670.99</v>
      </c>
    </row>
    <row r="3340" spans="1:10" ht="25.5">
      <c r="A3340" s="174"/>
      <c r="B3340" s="174"/>
      <c r="C3340" s="174"/>
      <c r="D3340" s="174"/>
      <c r="E3340" s="174" t="s">
        <v>1512</v>
      </c>
      <c r="F3340" s="175">
        <v>213.61</v>
      </c>
      <c r="G3340" s="174" t="s">
        <v>1513</v>
      </c>
      <c r="H3340" s="175">
        <v>0</v>
      </c>
      <c r="I3340" s="174" t="s">
        <v>1514</v>
      </c>
      <c r="J3340" s="175">
        <v>213.61</v>
      </c>
    </row>
    <row r="3341" spans="1:10">
      <c r="A3341" s="174"/>
      <c r="B3341" s="174"/>
      <c r="C3341" s="174"/>
      <c r="D3341" s="174"/>
      <c r="E3341" s="174" t="s">
        <v>1515</v>
      </c>
      <c r="F3341" s="175">
        <v>245.64</v>
      </c>
      <c r="G3341" s="174"/>
      <c r="H3341" s="373" t="s">
        <v>1516</v>
      </c>
      <c r="I3341" s="373"/>
      <c r="J3341" s="175">
        <v>1228.2</v>
      </c>
    </row>
    <row r="3342" spans="1:10" ht="49.9" customHeight="1" thickBot="1">
      <c r="A3342" s="176"/>
      <c r="B3342" s="176"/>
      <c r="C3342" s="176"/>
      <c r="D3342" s="176"/>
      <c r="E3342" s="176"/>
      <c r="F3342" s="176"/>
      <c r="G3342" s="176" t="s">
        <v>1517</v>
      </c>
      <c r="H3342" s="193">
        <v>3</v>
      </c>
      <c r="I3342" s="176" t="s">
        <v>1518</v>
      </c>
      <c r="J3342" s="194">
        <v>3684.6</v>
      </c>
    </row>
    <row r="3343" spans="1:10" ht="1.1499999999999999" customHeight="1" thickTop="1">
      <c r="A3343" s="177"/>
      <c r="B3343" s="177"/>
      <c r="C3343" s="177"/>
      <c r="D3343" s="177"/>
      <c r="E3343" s="177"/>
      <c r="F3343" s="177"/>
      <c r="G3343" s="177"/>
      <c r="H3343" s="177"/>
      <c r="I3343" s="177"/>
      <c r="J3343" s="177"/>
    </row>
    <row r="3344" spans="1:10" ht="18" customHeight="1">
      <c r="A3344" s="178" t="s">
        <v>2920</v>
      </c>
      <c r="B3344" s="179" t="s">
        <v>1480</v>
      </c>
      <c r="C3344" s="178" t="s">
        <v>1481</v>
      </c>
      <c r="D3344" s="178" t="s">
        <v>1482</v>
      </c>
      <c r="E3344" s="374" t="s">
        <v>1483</v>
      </c>
      <c r="F3344" s="374"/>
      <c r="G3344" s="180" t="s">
        <v>1484</v>
      </c>
      <c r="H3344" s="179" t="s">
        <v>1485</v>
      </c>
      <c r="I3344" s="179" t="s">
        <v>1486</v>
      </c>
      <c r="J3344" s="179" t="s">
        <v>1487</v>
      </c>
    </row>
    <row r="3345" spans="1:10" ht="25.9" customHeight="1">
      <c r="A3345" s="181" t="s">
        <v>1488</v>
      </c>
      <c r="B3345" s="182" t="s">
        <v>2921</v>
      </c>
      <c r="C3345" s="181" t="s">
        <v>13</v>
      </c>
      <c r="D3345" s="181" t="s">
        <v>1301</v>
      </c>
      <c r="E3345" s="375" t="s">
        <v>2603</v>
      </c>
      <c r="F3345" s="375"/>
      <c r="G3345" s="183" t="s">
        <v>21</v>
      </c>
      <c r="H3345" s="195">
        <v>1</v>
      </c>
      <c r="I3345" s="196">
        <v>1053.56</v>
      </c>
      <c r="J3345" s="196">
        <v>1053.56</v>
      </c>
    </row>
    <row r="3346" spans="1:10" ht="25.9" customHeight="1">
      <c r="A3346" s="168" t="s">
        <v>1492</v>
      </c>
      <c r="B3346" s="169" t="s">
        <v>1550</v>
      </c>
      <c r="C3346" s="168" t="s">
        <v>13</v>
      </c>
      <c r="D3346" s="168" t="s">
        <v>1551</v>
      </c>
      <c r="E3346" s="371" t="s">
        <v>1498</v>
      </c>
      <c r="F3346" s="371"/>
      <c r="G3346" s="170" t="s">
        <v>1499</v>
      </c>
      <c r="H3346" s="189">
        <v>1.026</v>
      </c>
      <c r="I3346" s="190">
        <v>22.65</v>
      </c>
      <c r="J3346" s="190">
        <v>23.23</v>
      </c>
    </row>
    <row r="3347" spans="1:10" ht="24" customHeight="1">
      <c r="A3347" s="168" t="s">
        <v>1492</v>
      </c>
      <c r="B3347" s="169" t="s">
        <v>1552</v>
      </c>
      <c r="C3347" s="168" t="s">
        <v>13</v>
      </c>
      <c r="D3347" s="168" t="s">
        <v>1553</v>
      </c>
      <c r="E3347" s="371" t="s">
        <v>1498</v>
      </c>
      <c r="F3347" s="371"/>
      <c r="G3347" s="170" t="s">
        <v>1499</v>
      </c>
      <c r="H3347" s="189">
        <v>1.026</v>
      </c>
      <c r="I3347" s="190">
        <v>27.6</v>
      </c>
      <c r="J3347" s="190">
        <v>28.31</v>
      </c>
    </row>
    <row r="3348" spans="1:10" ht="25.9" customHeight="1">
      <c r="A3348" s="171" t="s">
        <v>1502</v>
      </c>
      <c r="B3348" s="172" t="s">
        <v>2922</v>
      </c>
      <c r="C3348" s="171" t="s">
        <v>13</v>
      </c>
      <c r="D3348" s="171" t="s">
        <v>2923</v>
      </c>
      <c r="E3348" s="372" t="s">
        <v>1505</v>
      </c>
      <c r="F3348" s="372"/>
      <c r="G3348" s="173" t="s">
        <v>21</v>
      </c>
      <c r="H3348" s="191">
        <v>1</v>
      </c>
      <c r="I3348" s="192">
        <v>1002.02</v>
      </c>
      <c r="J3348" s="192">
        <v>1002.02</v>
      </c>
    </row>
    <row r="3349" spans="1:10" ht="25.5">
      <c r="A3349" s="174"/>
      <c r="B3349" s="174"/>
      <c r="C3349" s="174"/>
      <c r="D3349" s="174"/>
      <c r="E3349" s="174" t="s">
        <v>1512</v>
      </c>
      <c r="F3349" s="175">
        <v>35.340000000000003</v>
      </c>
      <c r="G3349" s="174" t="s">
        <v>1513</v>
      </c>
      <c r="H3349" s="175">
        <v>0</v>
      </c>
      <c r="I3349" s="174" t="s">
        <v>1514</v>
      </c>
      <c r="J3349" s="175">
        <v>35.340000000000003</v>
      </c>
    </row>
    <row r="3350" spans="1:10">
      <c r="A3350" s="174"/>
      <c r="B3350" s="174"/>
      <c r="C3350" s="174"/>
      <c r="D3350" s="174"/>
      <c r="E3350" s="174" t="s">
        <v>1515</v>
      </c>
      <c r="F3350" s="175">
        <v>263.39</v>
      </c>
      <c r="G3350" s="174"/>
      <c r="H3350" s="373" t="s">
        <v>1516</v>
      </c>
      <c r="I3350" s="373"/>
      <c r="J3350" s="175">
        <v>1316.95</v>
      </c>
    </row>
    <row r="3351" spans="1:10" ht="49.9" customHeight="1" thickBot="1">
      <c r="A3351" s="176"/>
      <c r="B3351" s="176"/>
      <c r="C3351" s="176"/>
      <c r="D3351" s="176"/>
      <c r="E3351" s="176"/>
      <c r="F3351" s="176"/>
      <c r="G3351" s="176" t="s">
        <v>1517</v>
      </c>
      <c r="H3351" s="193">
        <v>3</v>
      </c>
      <c r="I3351" s="176" t="s">
        <v>1518</v>
      </c>
      <c r="J3351" s="194">
        <v>3950.85</v>
      </c>
    </row>
    <row r="3352" spans="1:10" ht="1.1499999999999999" customHeight="1" thickTop="1">
      <c r="A3352" s="177"/>
      <c r="B3352" s="177"/>
      <c r="C3352" s="177"/>
      <c r="D3352" s="177"/>
      <c r="E3352" s="177"/>
      <c r="F3352" s="177"/>
      <c r="G3352" s="177"/>
      <c r="H3352" s="177"/>
      <c r="I3352" s="177"/>
      <c r="J3352" s="177"/>
    </row>
    <row r="3353" spans="1:10" ht="18" customHeight="1">
      <c r="A3353" s="178" t="s">
        <v>2924</v>
      </c>
      <c r="B3353" s="179" t="s">
        <v>1480</v>
      </c>
      <c r="C3353" s="178" t="s">
        <v>1481</v>
      </c>
      <c r="D3353" s="178" t="s">
        <v>1482</v>
      </c>
      <c r="E3353" s="374" t="s">
        <v>1483</v>
      </c>
      <c r="F3353" s="374"/>
      <c r="G3353" s="180" t="s">
        <v>1484</v>
      </c>
      <c r="H3353" s="179" t="s">
        <v>1485</v>
      </c>
      <c r="I3353" s="179" t="s">
        <v>1486</v>
      </c>
      <c r="J3353" s="179" t="s">
        <v>1487</v>
      </c>
    </row>
    <row r="3354" spans="1:10" ht="39" customHeight="1">
      <c r="A3354" s="181" t="s">
        <v>1488</v>
      </c>
      <c r="B3354" s="182" t="s">
        <v>2758</v>
      </c>
      <c r="C3354" s="181" t="s">
        <v>13</v>
      </c>
      <c r="D3354" s="181" t="s">
        <v>1153</v>
      </c>
      <c r="E3354" s="375" t="s">
        <v>1545</v>
      </c>
      <c r="F3354" s="375"/>
      <c r="G3354" s="183" t="s">
        <v>21</v>
      </c>
      <c r="H3354" s="195">
        <v>1</v>
      </c>
      <c r="I3354" s="196">
        <v>179.69</v>
      </c>
      <c r="J3354" s="196">
        <v>179.69</v>
      </c>
    </row>
    <row r="3355" spans="1:10" ht="39" customHeight="1">
      <c r="A3355" s="168" t="s">
        <v>1492</v>
      </c>
      <c r="B3355" s="169" t="s">
        <v>2461</v>
      </c>
      <c r="C3355" s="168" t="s">
        <v>13</v>
      </c>
      <c r="D3355" s="168" t="s">
        <v>2462</v>
      </c>
      <c r="E3355" s="371" t="s">
        <v>1498</v>
      </c>
      <c r="F3355" s="371"/>
      <c r="G3355" s="170" t="s">
        <v>1534</v>
      </c>
      <c r="H3355" s="189">
        <v>2.7799999999999998E-2</v>
      </c>
      <c r="I3355" s="190">
        <v>892.57</v>
      </c>
      <c r="J3355" s="190">
        <v>24.81</v>
      </c>
    </row>
    <row r="3356" spans="1:10" ht="39" customHeight="1">
      <c r="A3356" s="168" t="s">
        <v>1492</v>
      </c>
      <c r="B3356" s="169" t="s">
        <v>2759</v>
      </c>
      <c r="C3356" s="168" t="s">
        <v>13</v>
      </c>
      <c r="D3356" s="168" t="s">
        <v>2760</v>
      </c>
      <c r="E3356" s="371" t="s">
        <v>1613</v>
      </c>
      <c r="F3356" s="371"/>
      <c r="G3356" s="170" t="s">
        <v>1534</v>
      </c>
      <c r="H3356" s="189">
        <v>3.5999999999999997E-2</v>
      </c>
      <c r="I3356" s="190">
        <v>431.75</v>
      </c>
      <c r="J3356" s="190">
        <v>15.54</v>
      </c>
    </row>
    <row r="3357" spans="1:10" ht="39" customHeight="1">
      <c r="A3357" s="168" t="s">
        <v>1492</v>
      </c>
      <c r="B3357" s="169" t="s">
        <v>2322</v>
      </c>
      <c r="C3357" s="168" t="s">
        <v>13</v>
      </c>
      <c r="D3357" s="168" t="s">
        <v>2323</v>
      </c>
      <c r="E3357" s="371" t="s">
        <v>1498</v>
      </c>
      <c r="F3357" s="371"/>
      <c r="G3357" s="170" t="s">
        <v>1534</v>
      </c>
      <c r="H3357" s="189">
        <v>3.8999999999999998E-3</v>
      </c>
      <c r="I3357" s="190">
        <v>584.75</v>
      </c>
      <c r="J3357" s="190">
        <v>2.2799999999999998</v>
      </c>
    </row>
    <row r="3358" spans="1:10" ht="24" customHeight="1">
      <c r="A3358" s="168" t="s">
        <v>1492</v>
      </c>
      <c r="B3358" s="169" t="s">
        <v>1628</v>
      </c>
      <c r="C3358" s="168" t="s">
        <v>13</v>
      </c>
      <c r="D3358" s="168" t="s">
        <v>1629</v>
      </c>
      <c r="E3358" s="371" t="s">
        <v>1498</v>
      </c>
      <c r="F3358" s="371"/>
      <c r="G3358" s="170" t="s">
        <v>1499</v>
      </c>
      <c r="H3358" s="189">
        <v>1.2685999999999999</v>
      </c>
      <c r="I3358" s="190">
        <v>27.26</v>
      </c>
      <c r="J3358" s="190">
        <v>34.58</v>
      </c>
    </row>
    <row r="3359" spans="1:10" ht="24" customHeight="1">
      <c r="A3359" s="168" t="s">
        <v>1492</v>
      </c>
      <c r="B3359" s="169" t="s">
        <v>1500</v>
      </c>
      <c r="C3359" s="168" t="s">
        <v>13</v>
      </c>
      <c r="D3359" s="168" t="s">
        <v>1501</v>
      </c>
      <c r="E3359" s="371" t="s">
        <v>1498</v>
      </c>
      <c r="F3359" s="371"/>
      <c r="G3359" s="170" t="s">
        <v>1499</v>
      </c>
      <c r="H3359" s="189">
        <v>0.99670000000000003</v>
      </c>
      <c r="I3359" s="190">
        <v>21.78</v>
      </c>
      <c r="J3359" s="190">
        <v>21.7</v>
      </c>
    </row>
    <row r="3360" spans="1:10" ht="39" customHeight="1">
      <c r="A3360" s="168" t="s">
        <v>1492</v>
      </c>
      <c r="B3360" s="169" t="s">
        <v>2761</v>
      </c>
      <c r="C3360" s="168" t="s">
        <v>13</v>
      </c>
      <c r="D3360" s="168" t="s">
        <v>2762</v>
      </c>
      <c r="E3360" s="371" t="s">
        <v>1533</v>
      </c>
      <c r="F3360" s="371"/>
      <c r="G3360" s="170" t="s">
        <v>1534</v>
      </c>
      <c r="H3360" s="189">
        <v>1.7500000000000002E-2</v>
      </c>
      <c r="I3360" s="190">
        <v>3134.87</v>
      </c>
      <c r="J3360" s="190">
        <v>54.86</v>
      </c>
    </row>
    <row r="3361" spans="1:10" ht="25.9" customHeight="1">
      <c r="A3361" s="171" t="s">
        <v>1502</v>
      </c>
      <c r="B3361" s="172" t="s">
        <v>1894</v>
      </c>
      <c r="C3361" s="171" t="s">
        <v>13</v>
      </c>
      <c r="D3361" s="171" t="s">
        <v>1895</v>
      </c>
      <c r="E3361" s="372" t="s">
        <v>1505</v>
      </c>
      <c r="F3361" s="372"/>
      <c r="G3361" s="173" t="s">
        <v>21</v>
      </c>
      <c r="H3361" s="191">
        <v>38.691000000000003</v>
      </c>
      <c r="I3361" s="192">
        <v>0.67</v>
      </c>
      <c r="J3361" s="192">
        <v>25.92</v>
      </c>
    </row>
    <row r="3362" spans="1:10" ht="25.5">
      <c r="A3362" s="174"/>
      <c r="B3362" s="174"/>
      <c r="C3362" s="174"/>
      <c r="D3362" s="174"/>
      <c r="E3362" s="174" t="s">
        <v>1512</v>
      </c>
      <c r="F3362" s="175">
        <v>68.25</v>
      </c>
      <c r="G3362" s="174" t="s">
        <v>1513</v>
      </c>
      <c r="H3362" s="175">
        <v>0</v>
      </c>
      <c r="I3362" s="174" t="s">
        <v>1514</v>
      </c>
      <c r="J3362" s="175">
        <v>68.25</v>
      </c>
    </row>
    <row r="3363" spans="1:10">
      <c r="A3363" s="174"/>
      <c r="B3363" s="174"/>
      <c r="C3363" s="174"/>
      <c r="D3363" s="174"/>
      <c r="E3363" s="174" t="s">
        <v>1515</v>
      </c>
      <c r="F3363" s="175">
        <v>44.92</v>
      </c>
      <c r="G3363" s="174"/>
      <c r="H3363" s="373" t="s">
        <v>1516</v>
      </c>
      <c r="I3363" s="373"/>
      <c r="J3363" s="175">
        <v>224.61</v>
      </c>
    </row>
    <row r="3364" spans="1:10" ht="49.9" customHeight="1" thickBot="1">
      <c r="A3364" s="176"/>
      <c r="B3364" s="176"/>
      <c r="C3364" s="176"/>
      <c r="D3364" s="176"/>
      <c r="E3364" s="176"/>
      <c r="F3364" s="176"/>
      <c r="G3364" s="176" t="s">
        <v>1517</v>
      </c>
      <c r="H3364" s="193">
        <v>4</v>
      </c>
      <c r="I3364" s="176" t="s">
        <v>1518</v>
      </c>
      <c r="J3364" s="194">
        <v>898.44</v>
      </c>
    </row>
    <row r="3365" spans="1:10" ht="1.1499999999999999" customHeight="1" thickTop="1">
      <c r="A3365" s="177"/>
      <c r="B3365" s="177"/>
      <c r="C3365" s="177"/>
      <c r="D3365" s="177"/>
      <c r="E3365" s="177"/>
      <c r="F3365" s="177"/>
      <c r="G3365" s="177"/>
      <c r="H3365" s="177"/>
      <c r="I3365" s="177"/>
      <c r="J3365" s="177"/>
    </row>
    <row r="3366" spans="1:10" ht="18" customHeight="1">
      <c r="A3366" s="178" t="s">
        <v>2925</v>
      </c>
      <c r="B3366" s="179" t="s">
        <v>1480</v>
      </c>
      <c r="C3366" s="178" t="s">
        <v>1481</v>
      </c>
      <c r="D3366" s="178" t="s">
        <v>1482</v>
      </c>
      <c r="E3366" s="374" t="s">
        <v>1483</v>
      </c>
      <c r="F3366" s="374"/>
      <c r="G3366" s="180" t="s">
        <v>1484</v>
      </c>
      <c r="H3366" s="179" t="s">
        <v>1485</v>
      </c>
      <c r="I3366" s="179" t="s">
        <v>1486</v>
      </c>
      <c r="J3366" s="179" t="s">
        <v>1487</v>
      </c>
    </row>
    <row r="3367" spans="1:10" ht="39" customHeight="1">
      <c r="A3367" s="181" t="s">
        <v>1488</v>
      </c>
      <c r="B3367" s="182" t="s">
        <v>2768</v>
      </c>
      <c r="C3367" s="181" t="s">
        <v>13</v>
      </c>
      <c r="D3367" s="181" t="s">
        <v>1159</v>
      </c>
      <c r="E3367" s="375" t="s">
        <v>1545</v>
      </c>
      <c r="F3367" s="375"/>
      <c r="G3367" s="183" t="s">
        <v>21</v>
      </c>
      <c r="H3367" s="195">
        <v>1</v>
      </c>
      <c r="I3367" s="196">
        <v>18</v>
      </c>
      <c r="J3367" s="196">
        <v>18</v>
      </c>
    </row>
    <row r="3368" spans="1:10" ht="25.9" customHeight="1">
      <c r="A3368" s="168" t="s">
        <v>1492</v>
      </c>
      <c r="B3368" s="169" t="s">
        <v>1550</v>
      </c>
      <c r="C3368" s="168" t="s">
        <v>13</v>
      </c>
      <c r="D3368" s="168" t="s">
        <v>1551</v>
      </c>
      <c r="E3368" s="371" t="s">
        <v>1498</v>
      </c>
      <c r="F3368" s="371"/>
      <c r="G3368" s="170" t="s">
        <v>1499</v>
      </c>
      <c r="H3368" s="189">
        <v>0.29099999999999998</v>
      </c>
      <c r="I3368" s="190">
        <v>22.65</v>
      </c>
      <c r="J3368" s="190">
        <v>6.59</v>
      </c>
    </row>
    <row r="3369" spans="1:10" ht="24" customHeight="1">
      <c r="A3369" s="168" t="s">
        <v>1492</v>
      </c>
      <c r="B3369" s="169" t="s">
        <v>1552</v>
      </c>
      <c r="C3369" s="168" t="s">
        <v>13</v>
      </c>
      <c r="D3369" s="168" t="s">
        <v>1553</v>
      </c>
      <c r="E3369" s="371" t="s">
        <v>1498</v>
      </c>
      <c r="F3369" s="371"/>
      <c r="G3369" s="170" t="s">
        <v>1499</v>
      </c>
      <c r="H3369" s="189">
        <v>0.29099999999999998</v>
      </c>
      <c r="I3369" s="190">
        <v>27.6</v>
      </c>
      <c r="J3369" s="190">
        <v>8.0299999999999994</v>
      </c>
    </row>
    <row r="3370" spans="1:10" ht="25.9" customHeight="1">
      <c r="A3370" s="168" t="s">
        <v>1492</v>
      </c>
      <c r="B3370" s="169" t="s">
        <v>2769</v>
      </c>
      <c r="C3370" s="168" t="s">
        <v>13</v>
      </c>
      <c r="D3370" s="168" t="s">
        <v>2770</v>
      </c>
      <c r="E3370" s="371" t="s">
        <v>1498</v>
      </c>
      <c r="F3370" s="371"/>
      <c r="G3370" s="170" t="s">
        <v>1534</v>
      </c>
      <c r="H3370" s="189">
        <v>8.9999999999999998E-4</v>
      </c>
      <c r="I3370" s="190">
        <v>814.2</v>
      </c>
      <c r="J3370" s="190">
        <v>0.73</v>
      </c>
    </row>
    <row r="3371" spans="1:10" ht="25.9" customHeight="1">
      <c r="A3371" s="171" t="s">
        <v>1502</v>
      </c>
      <c r="B3371" s="172" t="s">
        <v>2771</v>
      </c>
      <c r="C3371" s="171" t="s">
        <v>13</v>
      </c>
      <c r="D3371" s="171" t="s">
        <v>2772</v>
      </c>
      <c r="E3371" s="372" t="s">
        <v>1505</v>
      </c>
      <c r="F3371" s="372"/>
      <c r="G3371" s="173" t="s">
        <v>21</v>
      </c>
      <c r="H3371" s="191">
        <v>1</v>
      </c>
      <c r="I3371" s="192">
        <v>2.65</v>
      </c>
      <c r="J3371" s="192">
        <v>2.65</v>
      </c>
    </row>
    <row r="3372" spans="1:10" ht="25.5">
      <c r="A3372" s="174"/>
      <c r="B3372" s="174"/>
      <c r="C3372" s="174"/>
      <c r="D3372" s="174"/>
      <c r="E3372" s="174" t="s">
        <v>1512</v>
      </c>
      <c r="F3372" s="175">
        <v>10.119999999999999</v>
      </c>
      <c r="G3372" s="174" t="s">
        <v>1513</v>
      </c>
      <c r="H3372" s="175">
        <v>0</v>
      </c>
      <c r="I3372" s="174" t="s">
        <v>1514</v>
      </c>
      <c r="J3372" s="175">
        <v>10.119999999999999</v>
      </c>
    </row>
    <row r="3373" spans="1:10">
      <c r="A3373" s="174"/>
      <c r="B3373" s="174"/>
      <c r="C3373" s="174"/>
      <c r="D3373" s="174"/>
      <c r="E3373" s="174" t="s">
        <v>1515</v>
      </c>
      <c r="F3373" s="175">
        <v>4.5</v>
      </c>
      <c r="G3373" s="174"/>
      <c r="H3373" s="373" t="s">
        <v>1516</v>
      </c>
      <c r="I3373" s="373"/>
      <c r="J3373" s="175">
        <v>22.5</v>
      </c>
    </row>
    <row r="3374" spans="1:10" ht="49.9" customHeight="1" thickBot="1">
      <c r="A3374" s="176"/>
      <c r="B3374" s="176"/>
      <c r="C3374" s="176"/>
      <c r="D3374" s="176"/>
      <c r="E3374" s="176"/>
      <c r="F3374" s="176"/>
      <c r="G3374" s="176" t="s">
        <v>1517</v>
      </c>
      <c r="H3374" s="193">
        <v>27</v>
      </c>
      <c r="I3374" s="176" t="s">
        <v>1518</v>
      </c>
      <c r="J3374" s="194">
        <v>607.5</v>
      </c>
    </row>
    <row r="3375" spans="1:10" ht="1.1499999999999999" customHeight="1" thickTop="1">
      <c r="A3375" s="177"/>
      <c r="B3375" s="177"/>
      <c r="C3375" s="177"/>
      <c r="D3375" s="177"/>
      <c r="E3375" s="177"/>
      <c r="F3375" s="177"/>
      <c r="G3375" s="177"/>
      <c r="H3375" s="177"/>
      <c r="I3375" s="177"/>
      <c r="J3375" s="177"/>
    </row>
    <row r="3376" spans="1:10" ht="18" customHeight="1">
      <c r="A3376" s="178" t="s">
        <v>2926</v>
      </c>
      <c r="B3376" s="179" t="s">
        <v>1480</v>
      </c>
      <c r="C3376" s="178" t="s">
        <v>1481</v>
      </c>
      <c r="D3376" s="178" t="s">
        <v>1482</v>
      </c>
      <c r="E3376" s="374" t="s">
        <v>1483</v>
      </c>
      <c r="F3376" s="374"/>
      <c r="G3376" s="180" t="s">
        <v>1484</v>
      </c>
      <c r="H3376" s="179" t="s">
        <v>1485</v>
      </c>
      <c r="I3376" s="179" t="s">
        <v>1486</v>
      </c>
      <c r="J3376" s="179" t="s">
        <v>1487</v>
      </c>
    </row>
    <row r="3377" spans="1:10" ht="25.9" customHeight="1">
      <c r="A3377" s="181" t="s">
        <v>1488</v>
      </c>
      <c r="B3377" s="182" t="s">
        <v>2927</v>
      </c>
      <c r="C3377" s="181" t="s">
        <v>13</v>
      </c>
      <c r="D3377" s="181" t="s">
        <v>1313</v>
      </c>
      <c r="E3377" s="375" t="s">
        <v>2603</v>
      </c>
      <c r="F3377" s="375"/>
      <c r="G3377" s="183" t="s">
        <v>21</v>
      </c>
      <c r="H3377" s="195">
        <v>1</v>
      </c>
      <c r="I3377" s="196">
        <v>44.78</v>
      </c>
      <c r="J3377" s="196">
        <v>44.78</v>
      </c>
    </row>
    <row r="3378" spans="1:10" ht="25.9" customHeight="1">
      <c r="A3378" s="168" t="s">
        <v>1492</v>
      </c>
      <c r="B3378" s="169" t="s">
        <v>1550</v>
      </c>
      <c r="C3378" s="168" t="s">
        <v>13</v>
      </c>
      <c r="D3378" s="168" t="s">
        <v>1551</v>
      </c>
      <c r="E3378" s="371" t="s">
        <v>1498</v>
      </c>
      <c r="F3378" s="371"/>
      <c r="G3378" s="170" t="s">
        <v>1499</v>
      </c>
      <c r="H3378" s="189">
        <v>0.20619999999999999</v>
      </c>
      <c r="I3378" s="190">
        <v>22.65</v>
      </c>
      <c r="J3378" s="190">
        <v>4.67</v>
      </c>
    </row>
    <row r="3379" spans="1:10" ht="24" customHeight="1">
      <c r="A3379" s="168" t="s">
        <v>1492</v>
      </c>
      <c r="B3379" s="169" t="s">
        <v>1552</v>
      </c>
      <c r="C3379" s="168" t="s">
        <v>13</v>
      </c>
      <c r="D3379" s="168" t="s">
        <v>1553</v>
      </c>
      <c r="E3379" s="371" t="s">
        <v>1498</v>
      </c>
      <c r="F3379" s="371"/>
      <c r="G3379" s="170" t="s">
        <v>1499</v>
      </c>
      <c r="H3379" s="189">
        <v>0.20619999999999999</v>
      </c>
      <c r="I3379" s="190">
        <v>27.6</v>
      </c>
      <c r="J3379" s="190">
        <v>5.69</v>
      </c>
    </row>
    <row r="3380" spans="1:10" ht="25.9" customHeight="1">
      <c r="A3380" s="171" t="s">
        <v>1502</v>
      </c>
      <c r="B3380" s="172" t="s">
        <v>2928</v>
      </c>
      <c r="C3380" s="171" t="s">
        <v>13</v>
      </c>
      <c r="D3380" s="171" t="s">
        <v>2929</v>
      </c>
      <c r="E3380" s="372" t="s">
        <v>1505</v>
      </c>
      <c r="F3380" s="372"/>
      <c r="G3380" s="173" t="s">
        <v>21</v>
      </c>
      <c r="H3380" s="191">
        <v>1</v>
      </c>
      <c r="I3380" s="192">
        <v>34.42</v>
      </c>
      <c r="J3380" s="192">
        <v>34.42</v>
      </c>
    </row>
    <row r="3381" spans="1:10" ht="25.5">
      <c r="A3381" s="174"/>
      <c r="B3381" s="174"/>
      <c r="C3381" s="174"/>
      <c r="D3381" s="174"/>
      <c r="E3381" s="174" t="s">
        <v>1512</v>
      </c>
      <c r="F3381" s="175">
        <v>7.1</v>
      </c>
      <c r="G3381" s="174" t="s">
        <v>1513</v>
      </c>
      <c r="H3381" s="175">
        <v>0</v>
      </c>
      <c r="I3381" s="174" t="s">
        <v>1514</v>
      </c>
      <c r="J3381" s="175">
        <v>7.1</v>
      </c>
    </row>
    <row r="3382" spans="1:10">
      <c r="A3382" s="174"/>
      <c r="B3382" s="174"/>
      <c r="C3382" s="174"/>
      <c r="D3382" s="174"/>
      <c r="E3382" s="174" t="s">
        <v>1515</v>
      </c>
      <c r="F3382" s="175">
        <v>11.19</v>
      </c>
      <c r="G3382" s="174"/>
      <c r="H3382" s="373" t="s">
        <v>1516</v>
      </c>
      <c r="I3382" s="373"/>
      <c r="J3382" s="175">
        <v>55.97</v>
      </c>
    </row>
    <row r="3383" spans="1:10" ht="49.9" customHeight="1" thickBot="1">
      <c r="A3383" s="176"/>
      <c r="B3383" s="176"/>
      <c r="C3383" s="176"/>
      <c r="D3383" s="176"/>
      <c r="E3383" s="176"/>
      <c r="F3383" s="176"/>
      <c r="G3383" s="176" t="s">
        <v>1517</v>
      </c>
      <c r="H3383" s="193">
        <v>19</v>
      </c>
      <c r="I3383" s="176" t="s">
        <v>1518</v>
      </c>
      <c r="J3383" s="194">
        <v>1063.43</v>
      </c>
    </row>
    <row r="3384" spans="1:10" ht="1.1499999999999999" customHeight="1" thickTop="1">
      <c r="A3384" s="177"/>
      <c r="B3384" s="177"/>
      <c r="C3384" s="177"/>
      <c r="D3384" s="177"/>
      <c r="E3384" s="177"/>
      <c r="F3384" s="177"/>
      <c r="G3384" s="177"/>
      <c r="H3384" s="177"/>
      <c r="I3384" s="177"/>
      <c r="J3384" s="177"/>
    </row>
    <row r="3385" spans="1:10" ht="18" customHeight="1">
      <c r="A3385" s="178" t="s">
        <v>2930</v>
      </c>
      <c r="B3385" s="179" t="s">
        <v>1480</v>
      </c>
      <c r="C3385" s="178" t="s">
        <v>1481</v>
      </c>
      <c r="D3385" s="178" t="s">
        <v>1482</v>
      </c>
      <c r="E3385" s="374" t="s">
        <v>1483</v>
      </c>
      <c r="F3385" s="374"/>
      <c r="G3385" s="180" t="s">
        <v>1484</v>
      </c>
      <c r="H3385" s="179" t="s">
        <v>1485</v>
      </c>
      <c r="I3385" s="179" t="s">
        <v>1486</v>
      </c>
      <c r="J3385" s="179" t="s">
        <v>1487</v>
      </c>
    </row>
    <row r="3386" spans="1:10" ht="39" customHeight="1">
      <c r="A3386" s="181" t="s">
        <v>1488</v>
      </c>
      <c r="B3386" s="182" t="s">
        <v>2931</v>
      </c>
      <c r="C3386" s="181" t="s">
        <v>13</v>
      </c>
      <c r="D3386" s="181" t="s">
        <v>1327</v>
      </c>
      <c r="E3386" s="375" t="s">
        <v>1545</v>
      </c>
      <c r="F3386" s="375"/>
      <c r="G3386" s="183" t="s">
        <v>29</v>
      </c>
      <c r="H3386" s="195">
        <v>1</v>
      </c>
      <c r="I3386" s="196">
        <v>24.35</v>
      </c>
      <c r="J3386" s="196">
        <v>24.35</v>
      </c>
    </row>
    <row r="3387" spans="1:10" ht="25.9" customHeight="1">
      <c r="A3387" s="168" t="s">
        <v>1492</v>
      </c>
      <c r="B3387" s="169" t="s">
        <v>1550</v>
      </c>
      <c r="C3387" s="168" t="s">
        <v>13</v>
      </c>
      <c r="D3387" s="168" t="s">
        <v>1551</v>
      </c>
      <c r="E3387" s="371" t="s">
        <v>1498</v>
      </c>
      <c r="F3387" s="371"/>
      <c r="G3387" s="170" t="s">
        <v>1499</v>
      </c>
      <c r="H3387" s="189">
        <v>0.105</v>
      </c>
      <c r="I3387" s="190">
        <v>22.65</v>
      </c>
      <c r="J3387" s="190">
        <v>2.37</v>
      </c>
    </row>
    <row r="3388" spans="1:10" ht="24" customHeight="1">
      <c r="A3388" s="168" t="s">
        <v>1492</v>
      </c>
      <c r="B3388" s="169" t="s">
        <v>1552</v>
      </c>
      <c r="C3388" s="168" t="s">
        <v>13</v>
      </c>
      <c r="D3388" s="168" t="s">
        <v>1553</v>
      </c>
      <c r="E3388" s="371" t="s">
        <v>1498</v>
      </c>
      <c r="F3388" s="371"/>
      <c r="G3388" s="170" t="s">
        <v>1499</v>
      </c>
      <c r="H3388" s="189">
        <v>0.105</v>
      </c>
      <c r="I3388" s="190">
        <v>27.6</v>
      </c>
      <c r="J3388" s="190">
        <v>2.89</v>
      </c>
    </row>
    <row r="3389" spans="1:10" ht="64.900000000000006" customHeight="1">
      <c r="A3389" s="168" t="s">
        <v>1492</v>
      </c>
      <c r="B3389" s="169" t="s">
        <v>2737</v>
      </c>
      <c r="C3389" s="168" t="s">
        <v>13</v>
      </c>
      <c r="D3389" s="168" t="s">
        <v>2738</v>
      </c>
      <c r="E3389" s="371" t="s">
        <v>1938</v>
      </c>
      <c r="F3389" s="371"/>
      <c r="G3389" s="170" t="s">
        <v>29</v>
      </c>
      <c r="H3389" s="189">
        <v>1</v>
      </c>
      <c r="I3389" s="190">
        <v>9.84</v>
      </c>
      <c r="J3389" s="190">
        <v>9.84</v>
      </c>
    </row>
    <row r="3390" spans="1:10" ht="25.9" customHeight="1">
      <c r="A3390" s="171" t="s">
        <v>1502</v>
      </c>
      <c r="B3390" s="172" t="s">
        <v>2932</v>
      </c>
      <c r="C3390" s="171" t="s">
        <v>13</v>
      </c>
      <c r="D3390" s="171" t="s">
        <v>2933</v>
      </c>
      <c r="E3390" s="372" t="s">
        <v>1505</v>
      </c>
      <c r="F3390" s="372"/>
      <c r="G3390" s="173" t="s">
        <v>29</v>
      </c>
      <c r="H3390" s="191">
        <v>1.1000000000000001</v>
      </c>
      <c r="I3390" s="192">
        <v>8.41</v>
      </c>
      <c r="J3390" s="192">
        <v>9.25</v>
      </c>
    </row>
    <row r="3391" spans="1:10" ht="25.5">
      <c r="A3391" s="174"/>
      <c r="B3391" s="174"/>
      <c r="C3391" s="174"/>
      <c r="D3391" s="174"/>
      <c r="E3391" s="174" t="s">
        <v>1512</v>
      </c>
      <c r="F3391" s="175">
        <v>8.36</v>
      </c>
      <c r="G3391" s="174" t="s">
        <v>1513</v>
      </c>
      <c r="H3391" s="175">
        <v>0</v>
      </c>
      <c r="I3391" s="174" t="s">
        <v>1514</v>
      </c>
      <c r="J3391" s="175">
        <v>8.36</v>
      </c>
    </row>
    <row r="3392" spans="1:10">
      <c r="A3392" s="174"/>
      <c r="B3392" s="174"/>
      <c r="C3392" s="174"/>
      <c r="D3392" s="174"/>
      <c r="E3392" s="174" t="s">
        <v>1515</v>
      </c>
      <c r="F3392" s="175">
        <v>6.08</v>
      </c>
      <c r="G3392" s="174"/>
      <c r="H3392" s="373" t="s">
        <v>1516</v>
      </c>
      <c r="I3392" s="373"/>
      <c r="J3392" s="175">
        <v>30.43</v>
      </c>
    </row>
    <row r="3393" spans="1:10" ht="49.9" customHeight="1" thickBot="1">
      <c r="A3393" s="176"/>
      <c r="B3393" s="176"/>
      <c r="C3393" s="176"/>
      <c r="D3393" s="176"/>
      <c r="E3393" s="176"/>
      <c r="F3393" s="176"/>
      <c r="G3393" s="176" t="s">
        <v>1517</v>
      </c>
      <c r="H3393" s="193">
        <v>15.2</v>
      </c>
      <c r="I3393" s="176" t="s">
        <v>1518</v>
      </c>
      <c r="J3393" s="194">
        <v>462.53</v>
      </c>
    </row>
    <row r="3394" spans="1:10" ht="1.1499999999999999" customHeight="1" thickTop="1">
      <c r="A3394" s="177"/>
      <c r="B3394" s="177"/>
      <c r="C3394" s="177"/>
      <c r="D3394" s="177"/>
      <c r="E3394" s="177"/>
      <c r="F3394" s="177"/>
      <c r="G3394" s="177"/>
      <c r="H3394" s="177"/>
      <c r="I3394" s="177"/>
      <c r="J3394" s="177"/>
    </row>
    <row r="3395" spans="1:10" ht="18" customHeight="1">
      <c r="A3395" s="178" t="s">
        <v>2934</v>
      </c>
      <c r="B3395" s="179" t="s">
        <v>1480</v>
      </c>
      <c r="C3395" s="178" t="s">
        <v>1481</v>
      </c>
      <c r="D3395" s="178" t="s">
        <v>1482</v>
      </c>
      <c r="E3395" s="374" t="s">
        <v>1483</v>
      </c>
      <c r="F3395" s="374"/>
      <c r="G3395" s="180" t="s">
        <v>1484</v>
      </c>
      <c r="H3395" s="179" t="s">
        <v>1485</v>
      </c>
      <c r="I3395" s="179" t="s">
        <v>1486</v>
      </c>
      <c r="J3395" s="179" t="s">
        <v>1487</v>
      </c>
    </row>
    <row r="3396" spans="1:10" ht="39" customHeight="1">
      <c r="A3396" s="181" t="s">
        <v>1488</v>
      </c>
      <c r="B3396" s="182" t="s">
        <v>2935</v>
      </c>
      <c r="C3396" s="181" t="s">
        <v>13</v>
      </c>
      <c r="D3396" s="181" t="s">
        <v>1330</v>
      </c>
      <c r="E3396" s="375" t="s">
        <v>1545</v>
      </c>
      <c r="F3396" s="375"/>
      <c r="G3396" s="183" t="s">
        <v>29</v>
      </c>
      <c r="H3396" s="195">
        <v>1</v>
      </c>
      <c r="I3396" s="196">
        <v>19.21</v>
      </c>
      <c r="J3396" s="196">
        <v>19.21</v>
      </c>
    </row>
    <row r="3397" spans="1:10" ht="25.9" customHeight="1">
      <c r="A3397" s="168" t="s">
        <v>1492</v>
      </c>
      <c r="B3397" s="169" t="s">
        <v>1550</v>
      </c>
      <c r="C3397" s="168" t="s">
        <v>13</v>
      </c>
      <c r="D3397" s="168" t="s">
        <v>1551</v>
      </c>
      <c r="E3397" s="371" t="s">
        <v>1498</v>
      </c>
      <c r="F3397" s="371"/>
      <c r="G3397" s="170" t="s">
        <v>1499</v>
      </c>
      <c r="H3397" s="189">
        <v>9.0999999999999998E-2</v>
      </c>
      <c r="I3397" s="190">
        <v>22.65</v>
      </c>
      <c r="J3397" s="190">
        <v>2.06</v>
      </c>
    </row>
    <row r="3398" spans="1:10" ht="24" customHeight="1">
      <c r="A3398" s="168" t="s">
        <v>1492</v>
      </c>
      <c r="B3398" s="169" t="s">
        <v>1552</v>
      </c>
      <c r="C3398" s="168" t="s">
        <v>13</v>
      </c>
      <c r="D3398" s="168" t="s">
        <v>1553</v>
      </c>
      <c r="E3398" s="371" t="s">
        <v>1498</v>
      </c>
      <c r="F3398" s="371"/>
      <c r="G3398" s="170" t="s">
        <v>1499</v>
      </c>
      <c r="H3398" s="189">
        <v>9.0999999999999998E-2</v>
      </c>
      <c r="I3398" s="190">
        <v>27.6</v>
      </c>
      <c r="J3398" s="190">
        <v>2.5099999999999998</v>
      </c>
    </row>
    <row r="3399" spans="1:10" ht="64.900000000000006" customHeight="1">
      <c r="A3399" s="168" t="s">
        <v>1492</v>
      </c>
      <c r="B3399" s="169" t="s">
        <v>2737</v>
      </c>
      <c r="C3399" s="168" t="s">
        <v>13</v>
      </c>
      <c r="D3399" s="168" t="s">
        <v>2738</v>
      </c>
      <c r="E3399" s="371" t="s">
        <v>1938</v>
      </c>
      <c r="F3399" s="371"/>
      <c r="G3399" s="170" t="s">
        <v>29</v>
      </c>
      <c r="H3399" s="189">
        <v>1</v>
      </c>
      <c r="I3399" s="190">
        <v>9.84</v>
      </c>
      <c r="J3399" s="190">
        <v>9.84</v>
      </c>
    </row>
    <row r="3400" spans="1:10" ht="25.9" customHeight="1">
      <c r="A3400" s="171" t="s">
        <v>1502</v>
      </c>
      <c r="B3400" s="172" t="s">
        <v>2936</v>
      </c>
      <c r="C3400" s="171" t="s">
        <v>13</v>
      </c>
      <c r="D3400" s="171" t="s">
        <v>2937</v>
      </c>
      <c r="E3400" s="372" t="s">
        <v>1505</v>
      </c>
      <c r="F3400" s="372"/>
      <c r="G3400" s="173" t="s">
        <v>29</v>
      </c>
      <c r="H3400" s="191">
        <v>1.1000000000000001</v>
      </c>
      <c r="I3400" s="192">
        <v>4.37</v>
      </c>
      <c r="J3400" s="192">
        <v>4.8</v>
      </c>
    </row>
    <row r="3401" spans="1:10" ht="25.5">
      <c r="A3401" s="174"/>
      <c r="B3401" s="174"/>
      <c r="C3401" s="174"/>
      <c r="D3401" s="174"/>
      <c r="E3401" s="174" t="s">
        <v>1512</v>
      </c>
      <c r="F3401" s="175">
        <v>7.89</v>
      </c>
      <c r="G3401" s="174" t="s">
        <v>1513</v>
      </c>
      <c r="H3401" s="175">
        <v>0</v>
      </c>
      <c r="I3401" s="174" t="s">
        <v>1514</v>
      </c>
      <c r="J3401" s="175">
        <v>7.89</v>
      </c>
    </row>
    <row r="3402" spans="1:10">
      <c r="A3402" s="174"/>
      <c r="B3402" s="174"/>
      <c r="C3402" s="174"/>
      <c r="D3402" s="174"/>
      <c r="E3402" s="174" t="s">
        <v>1515</v>
      </c>
      <c r="F3402" s="175">
        <v>4.8</v>
      </c>
      <c r="G3402" s="174"/>
      <c r="H3402" s="373" t="s">
        <v>1516</v>
      </c>
      <c r="I3402" s="373"/>
      <c r="J3402" s="175">
        <v>24.01</v>
      </c>
    </row>
    <row r="3403" spans="1:10" ht="49.9" customHeight="1" thickBot="1">
      <c r="A3403" s="176"/>
      <c r="B3403" s="176"/>
      <c r="C3403" s="176"/>
      <c r="D3403" s="176"/>
      <c r="E3403" s="176"/>
      <c r="F3403" s="176"/>
      <c r="G3403" s="176" t="s">
        <v>1517</v>
      </c>
      <c r="H3403" s="193">
        <v>112.05</v>
      </c>
      <c r="I3403" s="176" t="s">
        <v>1518</v>
      </c>
      <c r="J3403" s="194">
        <v>2690.32</v>
      </c>
    </row>
    <row r="3404" spans="1:10" ht="1.1499999999999999" customHeight="1" thickTop="1">
      <c r="A3404" s="177"/>
      <c r="B3404" s="177"/>
      <c r="C3404" s="177"/>
      <c r="D3404" s="177"/>
      <c r="E3404" s="177"/>
      <c r="F3404" s="177"/>
      <c r="G3404" s="177"/>
      <c r="H3404" s="177"/>
      <c r="I3404" s="177"/>
      <c r="J3404" s="177"/>
    </row>
    <row r="3405" spans="1:10" ht="18" customHeight="1">
      <c r="A3405" s="178" t="s">
        <v>2938</v>
      </c>
      <c r="B3405" s="179" t="s">
        <v>1480</v>
      </c>
      <c r="C3405" s="178" t="s">
        <v>1481</v>
      </c>
      <c r="D3405" s="178" t="s">
        <v>1482</v>
      </c>
      <c r="E3405" s="374" t="s">
        <v>1483</v>
      </c>
      <c r="F3405" s="374"/>
      <c r="G3405" s="180" t="s">
        <v>1484</v>
      </c>
      <c r="H3405" s="179" t="s">
        <v>1485</v>
      </c>
      <c r="I3405" s="179" t="s">
        <v>1486</v>
      </c>
      <c r="J3405" s="179" t="s">
        <v>1487</v>
      </c>
    </row>
    <row r="3406" spans="1:10" ht="39" customHeight="1">
      <c r="A3406" s="181" t="s">
        <v>1488</v>
      </c>
      <c r="B3406" s="182" t="s">
        <v>2939</v>
      </c>
      <c r="C3406" s="181" t="s">
        <v>13</v>
      </c>
      <c r="D3406" s="181" t="s">
        <v>1333</v>
      </c>
      <c r="E3406" s="375" t="s">
        <v>1545</v>
      </c>
      <c r="F3406" s="375"/>
      <c r="G3406" s="183" t="s">
        <v>29</v>
      </c>
      <c r="H3406" s="195">
        <v>1</v>
      </c>
      <c r="I3406" s="196">
        <v>19.670000000000002</v>
      </c>
      <c r="J3406" s="196">
        <v>19.670000000000002</v>
      </c>
    </row>
    <row r="3407" spans="1:10" ht="25.9" customHeight="1">
      <c r="A3407" s="168" t="s">
        <v>1492</v>
      </c>
      <c r="B3407" s="169" t="s">
        <v>1550</v>
      </c>
      <c r="C3407" s="168" t="s">
        <v>13</v>
      </c>
      <c r="D3407" s="168" t="s">
        <v>1551</v>
      </c>
      <c r="E3407" s="371" t="s">
        <v>1498</v>
      </c>
      <c r="F3407" s="371"/>
      <c r="G3407" s="170" t="s">
        <v>1499</v>
      </c>
      <c r="H3407" s="189">
        <v>0.16200000000000001</v>
      </c>
      <c r="I3407" s="190">
        <v>22.65</v>
      </c>
      <c r="J3407" s="190">
        <v>3.66</v>
      </c>
    </row>
    <row r="3408" spans="1:10" ht="24" customHeight="1">
      <c r="A3408" s="168" t="s">
        <v>1492</v>
      </c>
      <c r="B3408" s="169" t="s">
        <v>1552</v>
      </c>
      <c r="C3408" s="168" t="s">
        <v>13</v>
      </c>
      <c r="D3408" s="168" t="s">
        <v>1553</v>
      </c>
      <c r="E3408" s="371" t="s">
        <v>1498</v>
      </c>
      <c r="F3408" s="371"/>
      <c r="G3408" s="170" t="s">
        <v>1499</v>
      </c>
      <c r="H3408" s="189">
        <v>0.16200000000000001</v>
      </c>
      <c r="I3408" s="190">
        <v>27.6</v>
      </c>
      <c r="J3408" s="190">
        <v>4.47</v>
      </c>
    </row>
    <row r="3409" spans="1:10" ht="25.9" customHeight="1">
      <c r="A3409" s="171" t="s">
        <v>1502</v>
      </c>
      <c r="B3409" s="172" t="s">
        <v>2940</v>
      </c>
      <c r="C3409" s="171" t="s">
        <v>13</v>
      </c>
      <c r="D3409" s="171" t="s">
        <v>2941</v>
      </c>
      <c r="E3409" s="372" t="s">
        <v>1505</v>
      </c>
      <c r="F3409" s="372"/>
      <c r="G3409" s="173" t="s">
        <v>29</v>
      </c>
      <c r="H3409" s="191">
        <v>1.0169999999999999</v>
      </c>
      <c r="I3409" s="192">
        <v>11.35</v>
      </c>
      <c r="J3409" s="192">
        <v>11.54</v>
      </c>
    </row>
    <row r="3410" spans="1:10" ht="25.5">
      <c r="A3410" s="174"/>
      <c r="B3410" s="174"/>
      <c r="C3410" s="174"/>
      <c r="D3410" s="174"/>
      <c r="E3410" s="174" t="s">
        <v>1512</v>
      </c>
      <c r="F3410" s="175">
        <v>5.57</v>
      </c>
      <c r="G3410" s="174" t="s">
        <v>1513</v>
      </c>
      <c r="H3410" s="175">
        <v>0</v>
      </c>
      <c r="I3410" s="174" t="s">
        <v>1514</v>
      </c>
      <c r="J3410" s="175">
        <v>5.57</v>
      </c>
    </row>
    <row r="3411" spans="1:10">
      <c r="A3411" s="174"/>
      <c r="B3411" s="174"/>
      <c r="C3411" s="174"/>
      <c r="D3411" s="174"/>
      <c r="E3411" s="174" t="s">
        <v>1515</v>
      </c>
      <c r="F3411" s="175">
        <v>4.91</v>
      </c>
      <c r="G3411" s="174"/>
      <c r="H3411" s="373" t="s">
        <v>1516</v>
      </c>
      <c r="I3411" s="373"/>
      <c r="J3411" s="175">
        <v>24.58</v>
      </c>
    </row>
    <row r="3412" spans="1:10" ht="49.9" customHeight="1" thickBot="1">
      <c r="A3412" s="176"/>
      <c r="B3412" s="176"/>
      <c r="C3412" s="176"/>
      <c r="D3412" s="176"/>
      <c r="E3412" s="176"/>
      <c r="F3412" s="176"/>
      <c r="G3412" s="176" t="s">
        <v>1517</v>
      </c>
      <c r="H3412" s="193">
        <v>4.8</v>
      </c>
      <c r="I3412" s="176" t="s">
        <v>1518</v>
      </c>
      <c r="J3412" s="194">
        <v>117.98</v>
      </c>
    </row>
    <row r="3413" spans="1:10" ht="1.1499999999999999" customHeight="1" thickTop="1">
      <c r="A3413" s="177"/>
      <c r="B3413" s="177"/>
      <c r="C3413" s="177"/>
      <c r="D3413" s="177"/>
      <c r="E3413" s="177"/>
      <c r="F3413" s="177"/>
      <c r="G3413" s="177"/>
      <c r="H3413" s="177"/>
      <c r="I3413" s="177"/>
      <c r="J3413" s="177"/>
    </row>
    <row r="3414" spans="1:10" ht="18" customHeight="1">
      <c r="A3414" s="178" t="s">
        <v>2942</v>
      </c>
      <c r="B3414" s="179" t="s">
        <v>1480</v>
      </c>
      <c r="C3414" s="178" t="s">
        <v>1481</v>
      </c>
      <c r="D3414" s="178" t="s">
        <v>1482</v>
      </c>
      <c r="E3414" s="374" t="s">
        <v>1483</v>
      </c>
      <c r="F3414" s="374"/>
      <c r="G3414" s="180" t="s">
        <v>1484</v>
      </c>
      <c r="H3414" s="179" t="s">
        <v>1485</v>
      </c>
      <c r="I3414" s="179" t="s">
        <v>1486</v>
      </c>
      <c r="J3414" s="179" t="s">
        <v>1487</v>
      </c>
    </row>
    <row r="3415" spans="1:10" ht="39" customHeight="1">
      <c r="A3415" s="181" t="s">
        <v>1488</v>
      </c>
      <c r="B3415" s="182" t="s">
        <v>2943</v>
      </c>
      <c r="C3415" s="181" t="s">
        <v>13</v>
      </c>
      <c r="D3415" s="181" t="s">
        <v>1344</v>
      </c>
      <c r="E3415" s="375" t="s">
        <v>2603</v>
      </c>
      <c r="F3415" s="375"/>
      <c r="G3415" s="183" t="s">
        <v>29</v>
      </c>
      <c r="H3415" s="195">
        <v>1</v>
      </c>
      <c r="I3415" s="196">
        <v>10.02</v>
      </c>
      <c r="J3415" s="196">
        <v>10.02</v>
      </c>
    </row>
    <row r="3416" spans="1:10" ht="25.9" customHeight="1">
      <c r="A3416" s="168" t="s">
        <v>1492</v>
      </c>
      <c r="B3416" s="169" t="s">
        <v>1550</v>
      </c>
      <c r="C3416" s="168" t="s">
        <v>13</v>
      </c>
      <c r="D3416" s="168" t="s">
        <v>1551</v>
      </c>
      <c r="E3416" s="371" t="s">
        <v>1498</v>
      </c>
      <c r="F3416" s="371"/>
      <c r="G3416" s="170" t="s">
        <v>1499</v>
      </c>
      <c r="H3416" s="189">
        <v>4.4999999999999997E-3</v>
      </c>
      <c r="I3416" s="190">
        <v>22.65</v>
      </c>
      <c r="J3416" s="190">
        <v>0.1</v>
      </c>
    </row>
    <row r="3417" spans="1:10" ht="24" customHeight="1">
      <c r="A3417" s="168" t="s">
        <v>1492</v>
      </c>
      <c r="B3417" s="169" t="s">
        <v>1552</v>
      </c>
      <c r="C3417" s="168" t="s">
        <v>13</v>
      </c>
      <c r="D3417" s="168" t="s">
        <v>1553</v>
      </c>
      <c r="E3417" s="371" t="s">
        <v>1498</v>
      </c>
      <c r="F3417" s="371"/>
      <c r="G3417" s="170" t="s">
        <v>1499</v>
      </c>
      <c r="H3417" s="189">
        <v>4.4999999999999997E-3</v>
      </c>
      <c r="I3417" s="190">
        <v>27.6</v>
      </c>
      <c r="J3417" s="190">
        <v>0.12</v>
      </c>
    </row>
    <row r="3418" spans="1:10" ht="25.9" customHeight="1">
      <c r="A3418" s="171" t="s">
        <v>1502</v>
      </c>
      <c r="B3418" s="172" t="s">
        <v>2944</v>
      </c>
      <c r="C3418" s="171" t="s">
        <v>13</v>
      </c>
      <c r="D3418" s="171" t="s">
        <v>2945</v>
      </c>
      <c r="E3418" s="372" t="s">
        <v>1505</v>
      </c>
      <c r="F3418" s="372"/>
      <c r="G3418" s="173" t="s">
        <v>29</v>
      </c>
      <c r="H3418" s="191">
        <v>1.05</v>
      </c>
      <c r="I3418" s="192">
        <v>9.34</v>
      </c>
      <c r="J3418" s="192">
        <v>9.8000000000000007</v>
      </c>
    </row>
    <row r="3419" spans="1:10" ht="25.5">
      <c r="A3419" s="174"/>
      <c r="B3419" s="174"/>
      <c r="C3419" s="174"/>
      <c r="D3419" s="174"/>
      <c r="E3419" s="174" t="s">
        <v>1512</v>
      </c>
      <c r="F3419" s="175">
        <v>0.14000000000000001</v>
      </c>
      <c r="G3419" s="174" t="s">
        <v>1513</v>
      </c>
      <c r="H3419" s="175">
        <v>0</v>
      </c>
      <c r="I3419" s="174" t="s">
        <v>1514</v>
      </c>
      <c r="J3419" s="175">
        <v>0.14000000000000001</v>
      </c>
    </row>
    <row r="3420" spans="1:10">
      <c r="A3420" s="174"/>
      <c r="B3420" s="174"/>
      <c r="C3420" s="174"/>
      <c r="D3420" s="174"/>
      <c r="E3420" s="174" t="s">
        <v>1515</v>
      </c>
      <c r="F3420" s="175">
        <v>2.5</v>
      </c>
      <c r="G3420" s="174"/>
      <c r="H3420" s="373" t="s">
        <v>1516</v>
      </c>
      <c r="I3420" s="373"/>
      <c r="J3420" s="175">
        <v>12.52</v>
      </c>
    </row>
    <row r="3421" spans="1:10" ht="49.9" customHeight="1" thickBot="1">
      <c r="A3421" s="176"/>
      <c r="B3421" s="176"/>
      <c r="C3421" s="176"/>
      <c r="D3421" s="176"/>
      <c r="E3421" s="176"/>
      <c r="F3421" s="176"/>
      <c r="G3421" s="176" t="s">
        <v>1517</v>
      </c>
      <c r="H3421" s="193">
        <v>579</v>
      </c>
      <c r="I3421" s="176" t="s">
        <v>1518</v>
      </c>
      <c r="J3421" s="194">
        <v>7249.08</v>
      </c>
    </row>
    <row r="3422" spans="1:10" ht="1.1499999999999999" customHeight="1" thickTop="1">
      <c r="A3422" s="177"/>
      <c r="B3422" s="177"/>
      <c r="C3422" s="177"/>
      <c r="D3422" s="177"/>
      <c r="E3422" s="177"/>
      <c r="F3422" s="177"/>
      <c r="G3422" s="177"/>
      <c r="H3422" s="177"/>
      <c r="I3422" s="177"/>
      <c r="J3422" s="177"/>
    </row>
    <row r="3423" spans="1:10" ht="18" customHeight="1">
      <c r="A3423" s="178" t="s">
        <v>2946</v>
      </c>
      <c r="B3423" s="179" t="s">
        <v>1480</v>
      </c>
      <c r="C3423" s="178" t="s">
        <v>1481</v>
      </c>
      <c r="D3423" s="178" t="s">
        <v>1482</v>
      </c>
      <c r="E3423" s="374" t="s">
        <v>1483</v>
      </c>
      <c r="F3423" s="374"/>
      <c r="G3423" s="180" t="s">
        <v>1484</v>
      </c>
      <c r="H3423" s="179" t="s">
        <v>1485</v>
      </c>
      <c r="I3423" s="179" t="s">
        <v>1486</v>
      </c>
      <c r="J3423" s="179" t="s">
        <v>1487</v>
      </c>
    </row>
    <row r="3424" spans="1:10" ht="25.9" customHeight="1">
      <c r="A3424" s="181" t="s">
        <v>1488</v>
      </c>
      <c r="B3424" s="182" t="s">
        <v>2947</v>
      </c>
      <c r="C3424" s="181" t="s">
        <v>13</v>
      </c>
      <c r="D3424" s="181" t="s">
        <v>1347</v>
      </c>
      <c r="E3424" s="375" t="s">
        <v>2603</v>
      </c>
      <c r="F3424" s="375"/>
      <c r="G3424" s="183" t="s">
        <v>29</v>
      </c>
      <c r="H3424" s="195">
        <v>1</v>
      </c>
      <c r="I3424" s="196">
        <v>5.8</v>
      </c>
      <c r="J3424" s="196">
        <v>5.8</v>
      </c>
    </row>
    <row r="3425" spans="1:10" ht="25.9" customHeight="1">
      <c r="A3425" s="168" t="s">
        <v>1492</v>
      </c>
      <c r="B3425" s="169" t="s">
        <v>1550</v>
      </c>
      <c r="C3425" s="168" t="s">
        <v>13</v>
      </c>
      <c r="D3425" s="168" t="s">
        <v>1551</v>
      </c>
      <c r="E3425" s="371" t="s">
        <v>1498</v>
      </c>
      <c r="F3425" s="371"/>
      <c r="G3425" s="170" t="s">
        <v>1499</v>
      </c>
      <c r="H3425" s="189">
        <v>7.0999999999999994E-2</v>
      </c>
      <c r="I3425" s="190">
        <v>22.65</v>
      </c>
      <c r="J3425" s="190">
        <v>1.6</v>
      </c>
    </row>
    <row r="3426" spans="1:10" ht="24" customHeight="1">
      <c r="A3426" s="168" t="s">
        <v>1492</v>
      </c>
      <c r="B3426" s="169" t="s">
        <v>1552</v>
      </c>
      <c r="C3426" s="168" t="s">
        <v>13</v>
      </c>
      <c r="D3426" s="168" t="s">
        <v>1553</v>
      </c>
      <c r="E3426" s="371" t="s">
        <v>1498</v>
      </c>
      <c r="F3426" s="371"/>
      <c r="G3426" s="170" t="s">
        <v>1499</v>
      </c>
      <c r="H3426" s="189">
        <v>7.0999999999999994E-2</v>
      </c>
      <c r="I3426" s="190">
        <v>27.6</v>
      </c>
      <c r="J3426" s="190">
        <v>1.95</v>
      </c>
    </row>
    <row r="3427" spans="1:10" ht="24" customHeight="1">
      <c r="A3427" s="171" t="s">
        <v>1502</v>
      </c>
      <c r="B3427" s="172" t="s">
        <v>2948</v>
      </c>
      <c r="C3427" s="171" t="s">
        <v>13</v>
      </c>
      <c r="D3427" s="171" t="s">
        <v>2949</v>
      </c>
      <c r="E3427" s="372" t="s">
        <v>1505</v>
      </c>
      <c r="F3427" s="372"/>
      <c r="G3427" s="173" t="s">
        <v>29</v>
      </c>
      <c r="H3427" s="191">
        <v>1.05</v>
      </c>
      <c r="I3427" s="192">
        <v>2.15</v>
      </c>
      <c r="J3427" s="192">
        <v>2.25</v>
      </c>
    </row>
    <row r="3428" spans="1:10" ht="25.5">
      <c r="A3428" s="174"/>
      <c r="B3428" s="174"/>
      <c r="C3428" s="174"/>
      <c r="D3428" s="174"/>
      <c r="E3428" s="174" t="s">
        <v>1512</v>
      </c>
      <c r="F3428" s="175">
        <v>2.4300000000000002</v>
      </c>
      <c r="G3428" s="174" t="s">
        <v>1513</v>
      </c>
      <c r="H3428" s="175">
        <v>0</v>
      </c>
      <c r="I3428" s="174" t="s">
        <v>1514</v>
      </c>
      <c r="J3428" s="175">
        <v>2.4300000000000002</v>
      </c>
    </row>
    <row r="3429" spans="1:10">
      <c r="A3429" s="174"/>
      <c r="B3429" s="174"/>
      <c r="C3429" s="174"/>
      <c r="D3429" s="174"/>
      <c r="E3429" s="174" t="s">
        <v>1515</v>
      </c>
      <c r="F3429" s="175">
        <v>1.45</v>
      </c>
      <c r="G3429" s="174"/>
      <c r="H3429" s="373" t="s">
        <v>1516</v>
      </c>
      <c r="I3429" s="373"/>
      <c r="J3429" s="175">
        <v>7.25</v>
      </c>
    </row>
    <row r="3430" spans="1:10" ht="49.9" customHeight="1" thickBot="1">
      <c r="A3430" s="176"/>
      <c r="B3430" s="176"/>
      <c r="C3430" s="176"/>
      <c r="D3430" s="176"/>
      <c r="E3430" s="176"/>
      <c r="F3430" s="176"/>
      <c r="G3430" s="176" t="s">
        <v>1517</v>
      </c>
      <c r="H3430" s="193">
        <v>113</v>
      </c>
      <c r="I3430" s="176" t="s">
        <v>1518</v>
      </c>
      <c r="J3430" s="194">
        <v>819.25</v>
      </c>
    </row>
    <row r="3431" spans="1:10" ht="1.1499999999999999" customHeight="1" thickTop="1">
      <c r="A3431" s="177"/>
      <c r="B3431" s="177"/>
      <c r="C3431" s="177"/>
      <c r="D3431" s="177"/>
      <c r="E3431" s="177"/>
      <c r="F3431" s="177"/>
      <c r="G3431" s="177"/>
      <c r="H3431" s="177"/>
      <c r="I3431" s="177"/>
      <c r="J3431" s="177"/>
    </row>
    <row r="3432" spans="1:10" ht="18" customHeight="1">
      <c r="A3432" s="178" t="s">
        <v>2950</v>
      </c>
      <c r="B3432" s="179" t="s">
        <v>1480</v>
      </c>
      <c r="C3432" s="178" t="s">
        <v>1481</v>
      </c>
      <c r="D3432" s="178" t="s">
        <v>1482</v>
      </c>
      <c r="E3432" s="374" t="s">
        <v>1483</v>
      </c>
      <c r="F3432" s="374"/>
      <c r="G3432" s="180" t="s">
        <v>1484</v>
      </c>
      <c r="H3432" s="179" t="s">
        <v>1485</v>
      </c>
      <c r="I3432" s="179" t="s">
        <v>1486</v>
      </c>
      <c r="J3432" s="179" t="s">
        <v>1487</v>
      </c>
    </row>
    <row r="3433" spans="1:10" ht="25.9" customHeight="1">
      <c r="A3433" s="181" t="s">
        <v>1488</v>
      </c>
      <c r="B3433" s="182" t="s">
        <v>2951</v>
      </c>
      <c r="C3433" s="181" t="s">
        <v>13</v>
      </c>
      <c r="D3433" s="181" t="s">
        <v>1360</v>
      </c>
      <c r="E3433" s="375" t="s">
        <v>1545</v>
      </c>
      <c r="F3433" s="375"/>
      <c r="G3433" s="183" t="s">
        <v>21</v>
      </c>
      <c r="H3433" s="195">
        <v>1</v>
      </c>
      <c r="I3433" s="196">
        <v>168.5</v>
      </c>
      <c r="J3433" s="196">
        <v>168.5</v>
      </c>
    </row>
    <row r="3434" spans="1:10" ht="25.9" customHeight="1">
      <c r="A3434" s="168" t="s">
        <v>1492</v>
      </c>
      <c r="B3434" s="169" t="s">
        <v>1550</v>
      </c>
      <c r="C3434" s="168" t="s">
        <v>13</v>
      </c>
      <c r="D3434" s="168" t="s">
        <v>1551</v>
      </c>
      <c r="E3434" s="371" t="s">
        <v>1498</v>
      </c>
      <c r="F3434" s="371"/>
      <c r="G3434" s="170" t="s">
        <v>1499</v>
      </c>
      <c r="H3434" s="189">
        <v>0.1346</v>
      </c>
      <c r="I3434" s="190">
        <v>22.65</v>
      </c>
      <c r="J3434" s="190">
        <v>3.04</v>
      </c>
    </row>
    <row r="3435" spans="1:10" ht="24" customHeight="1">
      <c r="A3435" s="168" t="s">
        <v>1492</v>
      </c>
      <c r="B3435" s="169" t="s">
        <v>1552</v>
      </c>
      <c r="C3435" s="168" t="s">
        <v>13</v>
      </c>
      <c r="D3435" s="168" t="s">
        <v>1553</v>
      </c>
      <c r="E3435" s="371" t="s">
        <v>1498</v>
      </c>
      <c r="F3435" s="371"/>
      <c r="G3435" s="170" t="s">
        <v>1499</v>
      </c>
      <c r="H3435" s="189">
        <v>0.1346</v>
      </c>
      <c r="I3435" s="190">
        <v>27.6</v>
      </c>
      <c r="J3435" s="190">
        <v>3.71</v>
      </c>
    </row>
    <row r="3436" spans="1:10" ht="39" customHeight="1">
      <c r="A3436" s="171" t="s">
        <v>1502</v>
      </c>
      <c r="B3436" s="172" t="s">
        <v>2952</v>
      </c>
      <c r="C3436" s="171" t="s">
        <v>13</v>
      </c>
      <c r="D3436" s="171" t="s">
        <v>2953</v>
      </c>
      <c r="E3436" s="372" t="s">
        <v>1505</v>
      </c>
      <c r="F3436" s="372"/>
      <c r="G3436" s="173" t="s">
        <v>21</v>
      </c>
      <c r="H3436" s="191">
        <v>1</v>
      </c>
      <c r="I3436" s="192">
        <v>161.75</v>
      </c>
      <c r="J3436" s="192">
        <v>161.75</v>
      </c>
    </row>
    <row r="3437" spans="1:10" ht="25.5">
      <c r="A3437" s="174"/>
      <c r="B3437" s="174"/>
      <c r="C3437" s="174"/>
      <c r="D3437" s="174"/>
      <c r="E3437" s="174" t="s">
        <v>1512</v>
      </c>
      <c r="F3437" s="175">
        <v>4.63</v>
      </c>
      <c r="G3437" s="174" t="s">
        <v>1513</v>
      </c>
      <c r="H3437" s="175">
        <v>0</v>
      </c>
      <c r="I3437" s="174" t="s">
        <v>1514</v>
      </c>
      <c r="J3437" s="175">
        <v>4.63</v>
      </c>
    </row>
    <row r="3438" spans="1:10">
      <c r="A3438" s="174"/>
      <c r="B3438" s="174"/>
      <c r="C3438" s="174"/>
      <c r="D3438" s="174"/>
      <c r="E3438" s="174" t="s">
        <v>1515</v>
      </c>
      <c r="F3438" s="175">
        <v>42.12</v>
      </c>
      <c r="G3438" s="174"/>
      <c r="H3438" s="373" t="s">
        <v>1516</v>
      </c>
      <c r="I3438" s="373"/>
      <c r="J3438" s="175">
        <v>210.62</v>
      </c>
    </row>
    <row r="3439" spans="1:10" ht="49.9" customHeight="1" thickBot="1">
      <c r="A3439" s="176"/>
      <c r="B3439" s="176"/>
      <c r="C3439" s="176"/>
      <c r="D3439" s="176"/>
      <c r="E3439" s="176"/>
      <c r="F3439" s="176"/>
      <c r="G3439" s="176" t="s">
        <v>1517</v>
      </c>
      <c r="H3439" s="193">
        <v>1</v>
      </c>
      <c r="I3439" s="176" t="s">
        <v>1518</v>
      </c>
      <c r="J3439" s="194">
        <v>210.62</v>
      </c>
    </row>
    <row r="3440" spans="1:10" ht="1.1499999999999999" customHeight="1" thickTop="1">
      <c r="A3440" s="177"/>
      <c r="B3440" s="177"/>
      <c r="C3440" s="177"/>
      <c r="D3440" s="177"/>
      <c r="E3440" s="177"/>
      <c r="F3440" s="177"/>
      <c r="G3440" s="177"/>
      <c r="H3440" s="177"/>
      <c r="I3440" s="177"/>
      <c r="J3440" s="177"/>
    </row>
    <row r="3441" spans="1:10" ht="18" customHeight="1">
      <c r="A3441" s="178" t="s">
        <v>2954</v>
      </c>
      <c r="B3441" s="179" t="s">
        <v>1480</v>
      </c>
      <c r="C3441" s="178" t="s">
        <v>1481</v>
      </c>
      <c r="D3441" s="178" t="s">
        <v>1482</v>
      </c>
      <c r="E3441" s="374" t="s">
        <v>1483</v>
      </c>
      <c r="F3441" s="374"/>
      <c r="G3441" s="180" t="s">
        <v>1484</v>
      </c>
      <c r="H3441" s="179" t="s">
        <v>1485</v>
      </c>
      <c r="I3441" s="179" t="s">
        <v>1486</v>
      </c>
      <c r="J3441" s="179" t="s">
        <v>1487</v>
      </c>
    </row>
    <row r="3442" spans="1:10" ht="25.9" customHeight="1">
      <c r="A3442" s="181" t="s">
        <v>1488</v>
      </c>
      <c r="B3442" s="182" t="s">
        <v>2955</v>
      </c>
      <c r="C3442" s="181" t="s">
        <v>13</v>
      </c>
      <c r="D3442" s="181" t="s">
        <v>1363</v>
      </c>
      <c r="E3442" s="375" t="s">
        <v>1533</v>
      </c>
      <c r="F3442" s="375"/>
      <c r="G3442" s="183" t="s">
        <v>86</v>
      </c>
      <c r="H3442" s="195">
        <v>1</v>
      </c>
      <c r="I3442" s="196">
        <v>11.98</v>
      </c>
      <c r="J3442" s="196">
        <v>11.98</v>
      </c>
    </row>
    <row r="3443" spans="1:10" ht="24" customHeight="1">
      <c r="A3443" s="168" t="s">
        <v>1492</v>
      </c>
      <c r="B3443" s="169" t="s">
        <v>1664</v>
      </c>
      <c r="C3443" s="168" t="s">
        <v>13</v>
      </c>
      <c r="D3443" s="168" t="s">
        <v>1665</v>
      </c>
      <c r="E3443" s="371" t="s">
        <v>1498</v>
      </c>
      <c r="F3443" s="371"/>
      <c r="G3443" s="170" t="s">
        <v>1499</v>
      </c>
      <c r="H3443" s="189">
        <v>8.6E-3</v>
      </c>
      <c r="I3443" s="190">
        <v>22.24</v>
      </c>
      <c r="J3443" s="190">
        <v>0.19</v>
      </c>
    </row>
    <row r="3444" spans="1:10" ht="24" customHeight="1">
      <c r="A3444" s="168" t="s">
        <v>1492</v>
      </c>
      <c r="B3444" s="169" t="s">
        <v>1666</v>
      </c>
      <c r="C3444" s="168" t="s">
        <v>13</v>
      </c>
      <c r="D3444" s="168" t="s">
        <v>1667</v>
      </c>
      <c r="E3444" s="371" t="s">
        <v>1498</v>
      </c>
      <c r="F3444" s="371"/>
      <c r="G3444" s="170" t="s">
        <v>1499</v>
      </c>
      <c r="H3444" s="189">
        <v>5.2900000000000003E-2</v>
      </c>
      <c r="I3444" s="190">
        <v>27.05</v>
      </c>
      <c r="J3444" s="190">
        <v>1.43</v>
      </c>
    </row>
    <row r="3445" spans="1:10" ht="25.9" customHeight="1">
      <c r="A3445" s="168" t="s">
        <v>1492</v>
      </c>
      <c r="B3445" s="169" t="s">
        <v>2956</v>
      </c>
      <c r="C3445" s="168" t="s">
        <v>13</v>
      </c>
      <c r="D3445" s="168" t="s">
        <v>2957</v>
      </c>
      <c r="E3445" s="371" t="s">
        <v>1533</v>
      </c>
      <c r="F3445" s="371"/>
      <c r="G3445" s="170" t="s">
        <v>86</v>
      </c>
      <c r="H3445" s="189">
        <v>1</v>
      </c>
      <c r="I3445" s="190">
        <v>9.5399999999999991</v>
      </c>
      <c r="J3445" s="190">
        <v>9.5399999999999991</v>
      </c>
    </row>
    <row r="3446" spans="1:10" ht="39" customHeight="1">
      <c r="A3446" s="171" t="s">
        <v>1502</v>
      </c>
      <c r="B3446" s="172" t="s">
        <v>1670</v>
      </c>
      <c r="C3446" s="171" t="s">
        <v>13</v>
      </c>
      <c r="D3446" s="171" t="s">
        <v>1671</v>
      </c>
      <c r="E3446" s="372" t="s">
        <v>1505</v>
      </c>
      <c r="F3446" s="372"/>
      <c r="G3446" s="173" t="s">
        <v>21</v>
      </c>
      <c r="H3446" s="191">
        <v>0.54300000000000004</v>
      </c>
      <c r="I3446" s="192">
        <v>0.22</v>
      </c>
      <c r="J3446" s="192">
        <v>0.11</v>
      </c>
    </row>
    <row r="3447" spans="1:10" ht="25.9" customHeight="1">
      <c r="A3447" s="171" t="s">
        <v>1502</v>
      </c>
      <c r="B3447" s="172" t="s">
        <v>1672</v>
      </c>
      <c r="C3447" s="171" t="s">
        <v>13</v>
      </c>
      <c r="D3447" s="171" t="s">
        <v>1673</v>
      </c>
      <c r="E3447" s="372" t="s">
        <v>1505</v>
      </c>
      <c r="F3447" s="372"/>
      <c r="G3447" s="173" t="s">
        <v>86</v>
      </c>
      <c r="H3447" s="191">
        <v>2.5000000000000001E-2</v>
      </c>
      <c r="I3447" s="192">
        <v>28.75</v>
      </c>
      <c r="J3447" s="192">
        <v>0.71</v>
      </c>
    </row>
    <row r="3448" spans="1:10" ht="25.5">
      <c r="A3448" s="174"/>
      <c r="B3448" s="174"/>
      <c r="C3448" s="174"/>
      <c r="D3448" s="174"/>
      <c r="E3448" s="174" t="s">
        <v>1512</v>
      </c>
      <c r="F3448" s="175">
        <v>1.38</v>
      </c>
      <c r="G3448" s="174" t="s">
        <v>1513</v>
      </c>
      <c r="H3448" s="175">
        <v>0</v>
      </c>
      <c r="I3448" s="174" t="s">
        <v>1514</v>
      </c>
      <c r="J3448" s="175">
        <v>1.38</v>
      </c>
    </row>
    <row r="3449" spans="1:10">
      <c r="A3449" s="174"/>
      <c r="B3449" s="174"/>
      <c r="C3449" s="174"/>
      <c r="D3449" s="174"/>
      <c r="E3449" s="174" t="s">
        <v>1515</v>
      </c>
      <c r="F3449" s="175">
        <v>2.99</v>
      </c>
      <c r="G3449" s="174"/>
      <c r="H3449" s="373" t="s">
        <v>1516</v>
      </c>
      <c r="I3449" s="373"/>
      <c r="J3449" s="175">
        <v>14.97</v>
      </c>
    </row>
    <row r="3450" spans="1:10" ht="49.9" customHeight="1" thickBot="1">
      <c r="A3450" s="176"/>
      <c r="B3450" s="176"/>
      <c r="C3450" s="176"/>
      <c r="D3450" s="176"/>
      <c r="E3450" s="176"/>
      <c r="F3450" s="176"/>
      <c r="G3450" s="176" t="s">
        <v>1517</v>
      </c>
      <c r="H3450" s="193">
        <v>45</v>
      </c>
      <c r="I3450" s="176" t="s">
        <v>1518</v>
      </c>
      <c r="J3450" s="194">
        <v>673.65</v>
      </c>
    </row>
    <row r="3451" spans="1:10" ht="1.1499999999999999" customHeight="1" thickTop="1">
      <c r="A3451" s="177"/>
      <c r="B3451" s="177"/>
      <c r="C3451" s="177"/>
      <c r="D3451" s="177"/>
      <c r="E3451" s="177"/>
      <c r="F3451" s="177"/>
      <c r="G3451" s="177"/>
      <c r="H3451" s="177"/>
      <c r="I3451" s="177"/>
      <c r="J3451" s="177"/>
    </row>
    <row r="3452" spans="1:10" ht="18" customHeight="1">
      <c r="A3452" s="178" t="s">
        <v>2958</v>
      </c>
      <c r="B3452" s="179" t="s">
        <v>1480</v>
      </c>
      <c r="C3452" s="178" t="s">
        <v>1481</v>
      </c>
      <c r="D3452" s="178" t="s">
        <v>1482</v>
      </c>
      <c r="E3452" s="374" t="s">
        <v>1483</v>
      </c>
      <c r="F3452" s="374"/>
      <c r="G3452" s="180" t="s">
        <v>1484</v>
      </c>
      <c r="H3452" s="179" t="s">
        <v>1485</v>
      </c>
      <c r="I3452" s="179" t="s">
        <v>1486</v>
      </c>
      <c r="J3452" s="179" t="s">
        <v>1487</v>
      </c>
    </row>
    <row r="3453" spans="1:10" ht="25.9" customHeight="1">
      <c r="A3453" s="181" t="s">
        <v>1488</v>
      </c>
      <c r="B3453" s="182" t="s">
        <v>2959</v>
      </c>
      <c r="C3453" s="181" t="s">
        <v>13</v>
      </c>
      <c r="D3453" s="181" t="s">
        <v>1366</v>
      </c>
      <c r="E3453" s="375" t="s">
        <v>1545</v>
      </c>
      <c r="F3453" s="375"/>
      <c r="G3453" s="183" t="s">
        <v>21</v>
      </c>
      <c r="H3453" s="195">
        <v>1</v>
      </c>
      <c r="I3453" s="196">
        <v>22.17</v>
      </c>
      <c r="J3453" s="196">
        <v>22.17</v>
      </c>
    </row>
    <row r="3454" spans="1:10" ht="25.9" customHeight="1">
      <c r="A3454" s="168" t="s">
        <v>1492</v>
      </c>
      <c r="B3454" s="169" t="s">
        <v>1550</v>
      </c>
      <c r="C3454" s="168" t="s">
        <v>13</v>
      </c>
      <c r="D3454" s="168" t="s">
        <v>1551</v>
      </c>
      <c r="E3454" s="371" t="s">
        <v>1498</v>
      </c>
      <c r="F3454" s="371"/>
      <c r="G3454" s="170" t="s">
        <v>1499</v>
      </c>
      <c r="H3454" s="189">
        <v>0.18629999999999999</v>
      </c>
      <c r="I3454" s="190">
        <v>22.65</v>
      </c>
      <c r="J3454" s="190">
        <v>4.21</v>
      </c>
    </row>
    <row r="3455" spans="1:10" ht="24" customHeight="1">
      <c r="A3455" s="168" t="s">
        <v>1492</v>
      </c>
      <c r="B3455" s="169" t="s">
        <v>1552</v>
      </c>
      <c r="C3455" s="168" t="s">
        <v>13</v>
      </c>
      <c r="D3455" s="168" t="s">
        <v>1553</v>
      </c>
      <c r="E3455" s="371" t="s">
        <v>1498</v>
      </c>
      <c r="F3455" s="371"/>
      <c r="G3455" s="170" t="s">
        <v>1499</v>
      </c>
      <c r="H3455" s="189">
        <v>0.18629999999999999</v>
      </c>
      <c r="I3455" s="190">
        <v>27.6</v>
      </c>
      <c r="J3455" s="190">
        <v>5.14</v>
      </c>
    </row>
    <row r="3456" spans="1:10" ht="25.9" customHeight="1">
      <c r="A3456" s="171" t="s">
        <v>1502</v>
      </c>
      <c r="B3456" s="172" t="s">
        <v>2960</v>
      </c>
      <c r="C3456" s="171" t="s">
        <v>13</v>
      </c>
      <c r="D3456" s="171" t="s">
        <v>2961</v>
      </c>
      <c r="E3456" s="372" t="s">
        <v>1505</v>
      </c>
      <c r="F3456" s="372"/>
      <c r="G3456" s="173" t="s">
        <v>21</v>
      </c>
      <c r="H3456" s="191">
        <v>1</v>
      </c>
      <c r="I3456" s="192">
        <v>12.82</v>
      </c>
      <c r="J3456" s="192">
        <v>12.82</v>
      </c>
    </row>
    <row r="3457" spans="1:10" ht="25.5">
      <c r="A3457" s="174"/>
      <c r="B3457" s="174"/>
      <c r="C3457" s="174"/>
      <c r="D3457" s="174"/>
      <c r="E3457" s="174" t="s">
        <v>1512</v>
      </c>
      <c r="F3457" s="175">
        <v>6.41</v>
      </c>
      <c r="G3457" s="174" t="s">
        <v>1513</v>
      </c>
      <c r="H3457" s="175">
        <v>0</v>
      </c>
      <c r="I3457" s="174" t="s">
        <v>1514</v>
      </c>
      <c r="J3457" s="175">
        <v>6.41</v>
      </c>
    </row>
    <row r="3458" spans="1:10">
      <c r="A3458" s="174"/>
      <c r="B3458" s="174"/>
      <c r="C3458" s="174"/>
      <c r="D3458" s="174"/>
      <c r="E3458" s="174" t="s">
        <v>1515</v>
      </c>
      <c r="F3458" s="175">
        <v>5.54</v>
      </c>
      <c r="G3458" s="174"/>
      <c r="H3458" s="373" t="s">
        <v>1516</v>
      </c>
      <c r="I3458" s="373"/>
      <c r="J3458" s="175">
        <v>27.71</v>
      </c>
    </row>
    <row r="3459" spans="1:10" ht="49.9" customHeight="1" thickBot="1">
      <c r="A3459" s="176"/>
      <c r="B3459" s="176"/>
      <c r="C3459" s="176"/>
      <c r="D3459" s="176"/>
      <c r="E3459" s="176"/>
      <c r="F3459" s="176"/>
      <c r="G3459" s="176" t="s">
        <v>1517</v>
      </c>
      <c r="H3459" s="193">
        <v>11</v>
      </c>
      <c r="I3459" s="176" t="s">
        <v>1518</v>
      </c>
      <c r="J3459" s="194">
        <v>304.81</v>
      </c>
    </row>
    <row r="3460" spans="1:10" ht="1.1499999999999999" customHeight="1" thickTop="1">
      <c r="A3460" s="177"/>
      <c r="B3460" s="177"/>
      <c r="C3460" s="177"/>
      <c r="D3460" s="177"/>
      <c r="E3460" s="177"/>
      <c r="F3460" s="177"/>
      <c r="G3460" s="177"/>
      <c r="H3460" s="177"/>
      <c r="I3460" s="177"/>
      <c r="J3460" s="177"/>
    </row>
    <row r="3461" spans="1:10" ht="18" customHeight="1">
      <c r="A3461" s="178" t="s">
        <v>2962</v>
      </c>
      <c r="B3461" s="179" t="s">
        <v>1480</v>
      </c>
      <c r="C3461" s="178" t="s">
        <v>1481</v>
      </c>
      <c r="D3461" s="178" t="s">
        <v>1482</v>
      </c>
      <c r="E3461" s="374" t="s">
        <v>1483</v>
      </c>
      <c r="F3461" s="374"/>
      <c r="G3461" s="180" t="s">
        <v>1484</v>
      </c>
      <c r="H3461" s="179" t="s">
        <v>1485</v>
      </c>
      <c r="I3461" s="179" t="s">
        <v>1486</v>
      </c>
      <c r="J3461" s="179" t="s">
        <v>1487</v>
      </c>
    </row>
    <row r="3462" spans="1:10" ht="25.9" customHeight="1">
      <c r="A3462" s="181" t="s">
        <v>1488</v>
      </c>
      <c r="B3462" s="182" t="s">
        <v>2963</v>
      </c>
      <c r="C3462" s="181" t="s">
        <v>13</v>
      </c>
      <c r="D3462" s="181" t="s">
        <v>1369</v>
      </c>
      <c r="E3462" s="375" t="s">
        <v>1545</v>
      </c>
      <c r="F3462" s="375"/>
      <c r="G3462" s="183" t="s">
        <v>21</v>
      </c>
      <c r="H3462" s="195">
        <v>1</v>
      </c>
      <c r="I3462" s="196">
        <v>27.41</v>
      </c>
      <c r="J3462" s="196">
        <v>27.41</v>
      </c>
    </row>
    <row r="3463" spans="1:10" ht="25.9" customHeight="1">
      <c r="A3463" s="168" t="s">
        <v>1492</v>
      </c>
      <c r="B3463" s="169" t="s">
        <v>1550</v>
      </c>
      <c r="C3463" s="168" t="s">
        <v>13</v>
      </c>
      <c r="D3463" s="168" t="s">
        <v>1551</v>
      </c>
      <c r="E3463" s="371" t="s">
        <v>1498</v>
      </c>
      <c r="F3463" s="371"/>
      <c r="G3463" s="170" t="s">
        <v>1499</v>
      </c>
      <c r="H3463" s="189">
        <v>0.36749999999999999</v>
      </c>
      <c r="I3463" s="190">
        <v>22.65</v>
      </c>
      <c r="J3463" s="190">
        <v>8.32</v>
      </c>
    </row>
    <row r="3464" spans="1:10" ht="24" customHeight="1">
      <c r="A3464" s="168" t="s">
        <v>1492</v>
      </c>
      <c r="B3464" s="169" t="s">
        <v>1552</v>
      </c>
      <c r="C3464" s="168" t="s">
        <v>13</v>
      </c>
      <c r="D3464" s="168" t="s">
        <v>1553</v>
      </c>
      <c r="E3464" s="371" t="s">
        <v>1498</v>
      </c>
      <c r="F3464" s="371"/>
      <c r="G3464" s="170" t="s">
        <v>1499</v>
      </c>
      <c r="H3464" s="189">
        <v>0.36749999999999999</v>
      </c>
      <c r="I3464" s="190">
        <v>27.6</v>
      </c>
      <c r="J3464" s="190">
        <v>10.14</v>
      </c>
    </row>
    <row r="3465" spans="1:10" ht="39" customHeight="1">
      <c r="A3465" s="171" t="s">
        <v>1502</v>
      </c>
      <c r="B3465" s="172" t="s">
        <v>2964</v>
      </c>
      <c r="C3465" s="171" t="s">
        <v>13</v>
      </c>
      <c r="D3465" s="171" t="s">
        <v>2965</v>
      </c>
      <c r="E3465" s="372" t="s">
        <v>1505</v>
      </c>
      <c r="F3465" s="372"/>
      <c r="G3465" s="173" t="s">
        <v>21</v>
      </c>
      <c r="H3465" s="191">
        <v>1</v>
      </c>
      <c r="I3465" s="192">
        <v>8.9499999999999993</v>
      </c>
      <c r="J3465" s="192">
        <v>8.9499999999999993</v>
      </c>
    </row>
    <row r="3466" spans="1:10" ht="25.5">
      <c r="A3466" s="174"/>
      <c r="B3466" s="174"/>
      <c r="C3466" s="174"/>
      <c r="D3466" s="174"/>
      <c r="E3466" s="174" t="s">
        <v>1512</v>
      </c>
      <c r="F3466" s="175">
        <v>12.65</v>
      </c>
      <c r="G3466" s="174" t="s">
        <v>1513</v>
      </c>
      <c r="H3466" s="175">
        <v>0</v>
      </c>
      <c r="I3466" s="174" t="s">
        <v>1514</v>
      </c>
      <c r="J3466" s="175">
        <v>12.65</v>
      </c>
    </row>
    <row r="3467" spans="1:10">
      <c r="A3467" s="174"/>
      <c r="B3467" s="174"/>
      <c r="C3467" s="174"/>
      <c r="D3467" s="174"/>
      <c r="E3467" s="174" t="s">
        <v>1515</v>
      </c>
      <c r="F3467" s="175">
        <v>6.85</v>
      </c>
      <c r="G3467" s="174"/>
      <c r="H3467" s="373" t="s">
        <v>1516</v>
      </c>
      <c r="I3467" s="373"/>
      <c r="J3467" s="175">
        <v>34.26</v>
      </c>
    </row>
    <row r="3468" spans="1:10" ht="49.9" customHeight="1" thickBot="1">
      <c r="A3468" s="176"/>
      <c r="B3468" s="176"/>
      <c r="C3468" s="176"/>
      <c r="D3468" s="176"/>
      <c r="E3468" s="176"/>
      <c r="F3468" s="176"/>
      <c r="G3468" s="176" t="s">
        <v>1517</v>
      </c>
      <c r="H3468" s="193">
        <v>4</v>
      </c>
      <c r="I3468" s="176" t="s">
        <v>1518</v>
      </c>
      <c r="J3468" s="194">
        <v>137.04</v>
      </c>
    </row>
    <row r="3469" spans="1:10" ht="1.1499999999999999" customHeight="1" thickTop="1">
      <c r="A3469" s="177"/>
      <c r="B3469" s="177"/>
      <c r="C3469" s="177"/>
      <c r="D3469" s="177"/>
      <c r="E3469" s="177"/>
      <c r="F3469" s="177"/>
      <c r="G3469" s="177"/>
      <c r="H3469" s="177"/>
      <c r="I3469" s="177"/>
      <c r="J3469" s="177"/>
    </row>
    <row r="3470" spans="1:10" ht="18" customHeight="1">
      <c r="A3470" s="178" t="s">
        <v>2966</v>
      </c>
      <c r="B3470" s="179" t="s">
        <v>1480</v>
      </c>
      <c r="C3470" s="178" t="s">
        <v>1481</v>
      </c>
      <c r="D3470" s="178" t="s">
        <v>1482</v>
      </c>
      <c r="E3470" s="374" t="s">
        <v>1483</v>
      </c>
      <c r="F3470" s="374"/>
      <c r="G3470" s="180" t="s">
        <v>1484</v>
      </c>
      <c r="H3470" s="179" t="s">
        <v>1485</v>
      </c>
      <c r="I3470" s="179" t="s">
        <v>1486</v>
      </c>
      <c r="J3470" s="179" t="s">
        <v>1487</v>
      </c>
    </row>
    <row r="3471" spans="1:10" ht="39" customHeight="1">
      <c r="A3471" s="181" t="s">
        <v>1488</v>
      </c>
      <c r="B3471" s="182" t="s">
        <v>2967</v>
      </c>
      <c r="C3471" s="181" t="s">
        <v>13</v>
      </c>
      <c r="D3471" s="181" t="s">
        <v>1375</v>
      </c>
      <c r="E3471" s="375" t="s">
        <v>1545</v>
      </c>
      <c r="F3471" s="375"/>
      <c r="G3471" s="183" t="s">
        <v>21</v>
      </c>
      <c r="H3471" s="195">
        <v>1</v>
      </c>
      <c r="I3471" s="196">
        <v>27.69</v>
      </c>
      <c r="J3471" s="196">
        <v>27.69</v>
      </c>
    </row>
    <row r="3472" spans="1:10" ht="25.9" customHeight="1">
      <c r="A3472" s="168" t="s">
        <v>1492</v>
      </c>
      <c r="B3472" s="169" t="s">
        <v>1550</v>
      </c>
      <c r="C3472" s="168" t="s">
        <v>13</v>
      </c>
      <c r="D3472" s="168" t="s">
        <v>1551</v>
      </c>
      <c r="E3472" s="371" t="s">
        <v>1498</v>
      </c>
      <c r="F3472" s="371"/>
      <c r="G3472" s="170" t="s">
        <v>1499</v>
      </c>
      <c r="H3472" s="189">
        <v>0.31059999999999999</v>
      </c>
      <c r="I3472" s="190">
        <v>22.65</v>
      </c>
      <c r="J3472" s="190">
        <v>7.03</v>
      </c>
    </row>
    <row r="3473" spans="1:10" ht="24" customHeight="1">
      <c r="A3473" s="168" t="s">
        <v>1492</v>
      </c>
      <c r="B3473" s="169" t="s">
        <v>1552</v>
      </c>
      <c r="C3473" s="168" t="s">
        <v>13</v>
      </c>
      <c r="D3473" s="168" t="s">
        <v>1553</v>
      </c>
      <c r="E3473" s="371" t="s">
        <v>1498</v>
      </c>
      <c r="F3473" s="371"/>
      <c r="G3473" s="170" t="s">
        <v>1499</v>
      </c>
      <c r="H3473" s="189">
        <v>0.31059999999999999</v>
      </c>
      <c r="I3473" s="190">
        <v>27.6</v>
      </c>
      <c r="J3473" s="190">
        <v>8.57</v>
      </c>
    </row>
    <row r="3474" spans="1:10" ht="39" customHeight="1">
      <c r="A3474" s="171" t="s">
        <v>1502</v>
      </c>
      <c r="B3474" s="172" t="s">
        <v>2968</v>
      </c>
      <c r="C3474" s="171" t="s">
        <v>13</v>
      </c>
      <c r="D3474" s="171" t="s">
        <v>2969</v>
      </c>
      <c r="E3474" s="372" t="s">
        <v>1505</v>
      </c>
      <c r="F3474" s="372"/>
      <c r="G3474" s="173" t="s">
        <v>21</v>
      </c>
      <c r="H3474" s="191">
        <v>1</v>
      </c>
      <c r="I3474" s="192">
        <v>1.1000000000000001</v>
      </c>
      <c r="J3474" s="192">
        <v>1.1000000000000001</v>
      </c>
    </row>
    <row r="3475" spans="1:10" ht="25.9" customHeight="1">
      <c r="A3475" s="171" t="s">
        <v>1502</v>
      </c>
      <c r="B3475" s="172" t="s">
        <v>2970</v>
      </c>
      <c r="C3475" s="171" t="s">
        <v>13</v>
      </c>
      <c r="D3475" s="171" t="s">
        <v>2971</v>
      </c>
      <c r="E3475" s="372" t="s">
        <v>1505</v>
      </c>
      <c r="F3475" s="372"/>
      <c r="G3475" s="173" t="s">
        <v>21</v>
      </c>
      <c r="H3475" s="191">
        <v>1</v>
      </c>
      <c r="I3475" s="192">
        <v>9.43</v>
      </c>
      <c r="J3475" s="192">
        <v>9.43</v>
      </c>
    </row>
    <row r="3476" spans="1:10" ht="39" customHeight="1">
      <c r="A3476" s="171" t="s">
        <v>1502</v>
      </c>
      <c r="B3476" s="172" t="s">
        <v>1576</v>
      </c>
      <c r="C3476" s="171" t="s">
        <v>13</v>
      </c>
      <c r="D3476" s="171" t="s">
        <v>1577</v>
      </c>
      <c r="E3476" s="372" t="s">
        <v>1505</v>
      </c>
      <c r="F3476" s="372"/>
      <c r="G3476" s="173" t="s">
        <v>21</v>
      </c>
      <c r="H3476" s="191">
        <v>1</v>
      </c>
      <c r="I3476" s="192">
        <v>1.56</v>
      </c>
      <c r="J3476" s="192">
        <v>1.56</v>
      </c>
    </row>
    <row r="3477" spans="1:10" ht="25.5">
      <c r="A3477" s="174"/>
      <c r="B3477" s="174"/>
      <c r="C3477" s="174"/>
      <c r="D3477" s="174"/>
      <c r="E3477" s="174" t="s">
        <v>1512</v>
      </c>
      <c r="F3477" s="175">
        <v>10.69</v>
      </c>
      <c r="G3477" s="174" t="s">
        <v>1513</v>
      </c>
      <c r="H3477" s="175">
        <v>0</v>
      </c>
      <c r="I3477" s="174" t="s">
        <v>1514</v>
      </c>
      <c r="J3477" s="175">
        <v>10.69</v>
      </c>
    </row>
    <row r="3478" spans="1:10">
      <c r="A3478" s="174"/>
      <c r="B3478" s="174"/>
      <c r="C3478" s="174"/>
      <c r="D3478" s="174"/>
      <c r="E3478" s="174" t="s">
        <v>1515</v>
      </c>
      <c r="F3478" s="175">
        <v>6.92</v>
      </c>
      <c r="G3478" s="174"/>
      <c r="H3478" s="373" t="s">
        <v>1516</v>
      </c>
      <c r="I3478" s="373"/>
      <c r="J3478" s="175">
        <v>34.61</v>
      </c>
    </row>
    <row r="3479" spans="1:10" ht="49.9" customHeight="1" thickBot="1">
      <c r="A3479" s="176"/>
      <c r="B3479" s="176"/>
      <c r="C3479" s="176"/>
      <c r="D3479" s="176"/>
      <c r="E3479" s="176"/>
      <c r="F3479" s="176"/>
      <c r="G3479" s="176" t="s">
        <v>1517</v>
      </c>
      <c r="H3479" s="193">
        <v>33</v>
      </c>
      <c r="I3479" s="176" t="s">
        <v>1518</v>
      </c>
      <c r="J3479" s="194">
        <v>1142.1300000000001</v>
      </c>
    </row>
    <row r="3480" spans="1:10" ht="1.1499999999999999" customHeight="1" thickTop="1">
      <c r="A3480" s="177"/>
      <c r="B3480" s="177"/>
      <c r="C3480" s="177"/>
      <c r="D3480" s="177"/>
      <c r="E3480" s="177"/>
      <c r="F3480" s="177"/>
      <c r="G3480" s="177"/>
      <c r="H3480" s="177"/>
      <c r="I3480" s="177"/>
      <c r="J3480" s="177"/>
    </row>
    <row r="3481" spans="1:10" ht="18" customHeight="1">
      <c r="A3481" s="178" t="s">
        <v>2972</v>
      </c>
      <c r="B3481" s="179" t="s">
        <v>1480</v>
      </c>
      <c r="C3481" s="178" t="s">
        <v>1481</v>
      </c>
      <c r="D3481" s="178" t="s">
        <v>1482</v>
      </c>
      <c r="E3481" s="374" t="s">
        <v>1483</v>
      </c>
      <c r="F3481" s="374"/>
      <c r="G3481" s="180" t="s">
        <v>1484</v>
      </c>
      <c r="H3481" s="179" t="s">
        <v>1485</v>
      </c>
      <c r="I3481" s="179" t="s">
        <v>1486</v>
      </c>
      <c r="J3481" s="179" t="s">
        <v>1487</v>
      </c>
    </row>
    <row r="3482" spans="1:10" ht="25.9" customHeight="1">
      <c r="A3482" s="181" t="s">
        <v>1488</v>
      </c>
      <c r="B3482" s="182" t="s">
        <v>2973</v>
      </c>
      <c r="C3482" s="181" t="s">
        <v>13</v>
      </c>
      <c r="D3482" s="181" t="s">
        <v>1381</v>
      </c>
      <c r="E3482" s="375" t="s">
        <v>1613</v>
      </c>
      <c r="F3482" s="375"/>
      <c r="G3482" s="183" t="s">
        <v>1534</v>
      </c>
      <c r="H3482" s="195">
        <v>1</v>
      </c>
      <c r="I3482" s="196">
        <v>86.16</v>
      </c>
      <c r="J3482" s="196">
        <v>86.16</v>
      </c>
    </row>
    <row r="3483" spans="1:10" ht="24" customHeight="1">
      <c r="A3483" s="168" t="s">
        <v>1492</v>
      </c>
      <c r="B3483" s="169" t="s">
        <v>1500</v>
      </c>
      <c r="C3483" s="168" t="s">
        <v>13</v>
      </c>
      <c r="D3483" s="168" t="s">
        <v>1501</v>
      </c>
      <c r="E3483" s="371" t="s">
        <v>1498</v>
      </c>
      <c r="F3483" s="371"/>
      <c r="G3483" s="170" t="s">
        <v>1499</v>
      </c>
      <c r="H3483" s="189">
        <v>3.956</v>
      </c>
      <c r="I3483" s="190">
        <v>21.78</v>
      </c>
      <c r="J3483" s="190">
        <v>86.16</v>
      </c>
    </row>
    <row r="3484" spans="1:10" ht="25.5">
      <c r="A3484" s="174"/>
      <c r="B3484" s="174"/>
      <c r="C3484" s="174"/>
      <c r="D3484" s="174"/>
      <c r="E3484" s="174" t="s">
        <v>1512</v>
      </c>
      <c r="F3484" s="175">
        <v>55.34</v>
      </c>
      <c r="G3484" s="174" t="s">
        <v>1513</v>
      </c>
      <c r="H3484" s="175">
        <v>0</v>
      </c>
      <c r="I3484" s="174" t="s">
        <v>1514</v>
      </c>
      <c r="J3484" s="175">
        <v>55.34</v>
      </c>
    </row>
    <row r="3485" spans="1:10">
      <c r="A3485" s="174"/>
      <c r="B3485" s="174"/>
      <c r="C3485" s="174"/>
      <c r="D3485" s="174"/>
      <c r="E3485" s="174" t="s">
        <v>1515</v>
      </c>
      <c r="F3485" s="175">
        <v>21.54</v>
      </c>
      <c r="G3485" s="174"/>
      <c r="H3485" s="373" t="s">
        <v>1516</v>
      </c>
      <c r="I3485" s="373"/>
      <c r="J3485" s="175">
        <v>107.7</v>
      </c>
    </row>
    <row r="3486" spans="1:10" ht="49.9" customHeight="1" thickBot="1">
      <c r="A3486" s="176"/>
      <c r="B3486" s="176"/>
      <c r="C3486" s="176"/>
      <c r="D3486" s="176"/>
      <c r="E3486" s="176"/>
      <c r="F3486" s="176"/>
      <c r="G3486" s="176" t="s">
        <v>1517</v>
      </c>
      <c r="H3486" s="193">
        <v>26.18</v>
      </c>
      <c r="I3486" s="176" t="s">
        <v>1518</v>
      </c>
      <c r="J3486" s="194">
        <v>2819.58</v>
      </c>
    </row>
    <row r="3487" spans="1:10" ht="1.1499999999999999" customHeight="1" thickTop="1">
      <c r="A3487" s="177"/>
      <c r="B3487" s="177"/>
      <c r="C3487" s="177"/>
      <c r="D3487" s="177"/>
      <c r="E3487" s="177"/>
      <c r="F3487" s="177"/>
      <c r="G3487" s="177"/>
      <c r="H3487" s="177"/>
      <c r="I3487" s="177"/>
      <c r="J3487" s="177"/>
    </row>
    <row r="3488" spans="1:10" ht="18" customHeight="1">
      <c r="A3488" s="178" t="s">
        <v>2974</v>
      </c>
      <c r="B3488" s="179" t="s">
        <v>1480</v>
      </c>
      <c r="C3488" s="178" t="s">
        <v>1481</v>
      </c>
      <c r="D3488" s="178" t="s">
        <v>1482</v>
      </c>
      <c r="E3488" s="374" t="s">
        <v>1483</v>
      </c>
      <c r="F3488" s="374"/>
      <c r="G3488" s="180" t="s">
        <v>1484</v>
      </c>
      <c r="H3488" s="179" t="s">
        <v>1485</v>
      </c>
      <c r="I3488" s="179" t="s">
        <v>1486</v>
      </c>
      <c r="J3488" s="179" t="s">
        <v>1487</v>
      </c>
    </row>
    <row r="3489" spans="1:10" ht="25.9" customHeight="1">
      <c r="A3489" s="181" t="s">
        <v>1488</v>
      </c>
      <c r="B3489" s="182" t="s">
        <v>2975</v>
      </c>
      <c r="C3489" s="181" t="s">
        <v>13</v>
      </c>
      <c r="D3489" s="181" t="s">
        <v>1384</v>
      </c>
      <c r="E3489" s="375" t="s">
        <v>1613</v>
      </c>
      <c r="F3489" s="375"/>
      <c r="G3489" s="183" t="s">
        <v>1534</v>
      </c>
      <c r="H3489" s="195">
        <v>1</v>
      </c>
      <c r="I3489" s="196">
        <v>25.76</v>
      </c>
      <c r="J3489" s="196">
        <v>25.76</v>
      </c>
    </row>
    <row r="3490" spans="1:10" ht="64.900000000000006" customHeight="1">
      <c r="A3490" s="168" t="s">
        <v>1492</v>
      </c>
      <c r="B3490" s="169" t="s">
        <v>1618</v>
      </c>
      <c r="C3490" s="168" t="s">
        <v>13</v>
      </c>
      <c r="D3490" s="168" t="s">
        <v>1619</v>
      </c>
      <c r="E3490" s="371" t="s">
        <v>1526</v>
      </c>
      <c r="F3490" s="371"/>
      <c r="G3490" s="170" t="s">
        <v>1527</v>
      </c>
      <c r="H3490" s="189">
        <v>5.4000000000000003E-3</v>
      </c>
      <c r="I3490" s="190">
        <v>318.52</v>
      </c>
      <c r="J3490" s="190">
        <v>1.72</v>
      </c>
    </row>
    <row r="3491" spans="1:10" ht="64.900000000000006" customHeight="1">
      <c r="A3491" s="168" t="s">
        <v>1492</v>
      </c>
      <c r="B3491" s="169" t="s">
        <v>1620</v>
      </c>
      <c r="C3491" s="168" t="s">
        <v>13</v>
      </c>
      <c r="D3491" s="168" t="s">
        <v>1621</v>
      </c>
      <c r="E3491" s="371" t="s">
        <v>1526</v>
      </c>
      <c r="F3491" s="371"/>
      <c r="G3491" s="170" t="s">
        <v>1530</v>
      </c>
      <c r="H3491" s="189">
        <v>5.9999999999999995E-4</v>
      </c>
      <c r="I3491" s="190">
        <v>71.400000000000006</v>
      </c>
      <c r="J3491" s="190">
        <v>0.04</v>
      </c>
    </row>
    <row r="3492" spans="1:10" ht="24" customHeight="1">
      <c r="A3492" s="168" t="s">
        <v>1492</v>
      </c>
      <c r="B3492" s="169" t="s">
        <v>1500</v>
      </c>
      <c r="C3492" s="168" t="s">
        <v>13</v>
      </c>
      <c r="D3492" s="168" t="s">
        <v>1501</v>
      </c>
      <c r="E3492" s="371" t="s">
        <v>1498</v>
      </c>
      <c r="F3492" s="371"/>
      <c r="G3492" s="170" t="s">
        <v>1499</v>
      </c>
      <c r="H3492" s="189">
        <v>0.78659999999999997</v>
      </c>
      <c r="I3492" s="190">
        <v>21.78</v>
      </c>
      <c r="J3492" s="190">
        <v>17.13</v>
      </c>
    </row>
    <row r="3493" spans="1:10" ht="39" customHeight="1">
      <c r="A3493" s="168" t="s">
        <v>1492</v>
      </c>
      <c r="B3493" s="169" t="s">
        <v>1622</v>
      </c>
      <c r="C3493" s="168" t="s">
        <v>13</v>
      </c>
      <c r="D3493" s="168" t="s">
        <v>1623</v>
      </c>
      <c r="E3493" s="371" t="s">
        <v>1526</v>
      </c>
      <c r="F3493" s="371"/>
      <c r="G3493" s="170" t="s">
        <v>1527</v>
      </c>
      <c r="H3493" s="189">
        <v>0.19620000000000001</v>
      </c>
      <c r="I3493" s="190">
        <v>35.020000000000003</v>
      </c>
      <c r="J3493" s="190">
        <v>6.87</v>
      </c>
    </row>
    <row r="3494" spans="1:10" ht="25.5">
      <c r="A3494" s="174"/>
      <c r="B3494" s="174"/>
      <c r="C3494" s="174"/>
      <c r="D3494" s="174"/>
      <c r="E3494" s="174" t="s">
        <v>1512</v>
      </c>
      <c r="F3494" s="175">
        <v>15.13</v>
      </c>
      <c r="G3494" s="174" t="s">
        <v>1513</v>
      </c>
      <c r="H3494" s="175">
        <v>0</v>
      </c>
      <c r="I3494" s="174" t="s">
        <v>1514</v>
      </c>
      <c r="J3494" s="175">
        <v>15.13</v>
      </c>
    </row>
    <row r="3495" spans="1:10">
      <c r="A3495" s="174"/>
      <c r="B3495" s="174"/>
      <c r="C3495" s="174"/>
      <c r="D3495" s="174"/>
      <c r="E3495" s="174" t="s">
        <v>1515</v>
      </c>
      <c r="F3495" s="175">
        <v>6.44</v>
      </c>
      <c r="G3495" s="174"/>
      <c r="H3495" s="373" t="s">
        <v>1516</v>
      </c>
      <c r="I3495" s="373"/>
      <c r="J3495" s="175">
        <v>32.200000000000003</v>
      </c>
    </row>
    <row r="3496" spans="1:10" ht="49.9" customHeight="1" thickBot="1">
      <c r="A3496" s="176"/>
      <c r="B3496" s="176"/>
      <c r="C3496" s="176"/>
      <c r="D3496" s="176"/>
      <c r="E3496" s="176"/>
      <c r="F3496" s="176"/>
      <c r="G3496" s="176" t="s">
        <v>1517</v>
      </c>
      <c r="H3496" s="193">
        <v>26.18</v>
      </c>
      <c r="I3496" s="176" t="s">
        <v>1518</v>
      </c>
      <c r="J3496" s="194">
        <v>842.99</v>
      </c>
    </row>
    <row r="3497" spans="1:10" ht="1.1499999999999999" customHeight="1" thickTop="1">
      <c r="A3497" s="177"/>
      <c r="B3497" s="177"/>
      <c r="C3497" s="177"/>
      <c r="D3497" s="177"/>
      <c r="E3497" s="177"/>
      <c r="F3497" s="177"/>
      <c r="G3497" s="177"/>
      <c r="H3497" s="177"/>
      <c r="I3497" s="177"/>
      <c r="J3497" s="177"/>
    </row>
    <row r="3498" spans="1:10" ht="18" customHeight="1">
      <c r="A3498" s="178" t="s">
        <v>2976</v>
      </c>
      <c r="B3498" s="179" t="s">
        <v>1480</v>
      </c>
      <c r="C3498" s="178" t="s">
        <v>1481</v>
      </c>
      <c r="D3498" s="178" t="s">
        <v>1482</v>
      </c>
      <c r="E3498" s="374" t="s">
        <v>1483</v>
      </c>
      <c r="F3498" s="374"/>
      <c r="G3498" s="180" t="s">
        <v>1484</v>
      </c>
      <c r="H3498" s="179" t="s">
        <v>1485</v>
      </c>
      <c r="I3498" s="179" t="s">
        <v>1486</v>
      </c>
      <c r="J3498" s="179" t="s">
        <v>1487</v>
      </c>
    </row>
    <row r="3499" spans="1:10" ht="25.9" customHeight="1">
      <c r="A3499" s="181" t="s">
        <v>1488</v>
      </c>
      <c r="B3499" s="182" t="s">
        <v>2977</v>
      </c>
      <c r="C3499" s="181" t="s">
        <v>13</v>
      </c>
      <c r="D3499" s="181" t="s">
        <v>1387</v>
      </c>
      <c r="E3499" s="375" t="s">
        <v>1545</v>
      </c>
      <c r="F3499" s="375"/>
      <c r="G3499" s="183" t="s">
        <v>21</v>
      </c>
      <c r="H3499" s="195">
        <v>1</v>
      </c>
      <c r="I3499" s="196">
        <v>80.03</v>
      </c>
      <c r="J3499" s="196">
        <v>80.03</v>
      </c>
    </row>
    <row r="3500" spans="1:10" ht="25.9" customHeight="1">
      <c r="A3500" s="168" t="s">
        <v>1492</v>
      </c>
      <c r="B3500" s="169" t="s">
        <v>1550</v>
      </c>
      <c r="C3500" s="168" t="s">
        <v>13</v>
      </c>
      <c r="D3500" s="168" t="s">
        <v>1551</v>
      </c>
      <c r="E3500" s="371" t="s">
        <v>1498</v>
      </c>
      <c r="F3500" s="371"/>
      <c r="G3500" s="170" t="s">
        <v>1499</v>
      </c>
      <c r="H3500" s="189">
        <v>0.24840000000000001</v>
      </c>
      <c r="I3500" s="190">
        <v>22.65</v>
      </c>
      <c r="J3500" s="190">
        <v>5.62</v>
      </c>
    </row>
    <row r="3501" spans="1:10" ht="24" customHeight="1">
      <c r="A3501" s="168" t="s">
        <v>1492</v>
      </c>
      <c r="B3501" s="169" t="s">
        <v>1552</v>
      </c>
      <c r="C3501" s="168" t="s">
        <v>13</v>
      </c>
      <c r="D3501" s="168" t="s">
        <v>1553</v>
      </c>
      <c r="E3501" s="371" t="s">
        <v>1498</v>
      </c>
      <c r="F3501" s="371"/>
      <c r="G3501" s="170" t="s">
        <v>1499</v>
      </c>
      <c r="H3501" s="189">
        <v>0.24840000000000001</v>
      </c>
      <c r="I3501" s="190">
        <v>27.6</v>
      </c>
      <c r="J3501" s="190">
        <v>6.85</v>
      </c>
    </row>
    <row r="3502" spans="1:10" ht="39" customHeight="1">
      <c r="A3502" s="171" t="s">
        <v>1502</v>
      </c>
      <c r="B3502" s="172" t="s">
        <v>2978</v>
      </c>
      <c r="C3502" s="171" t="s">
        <v>13</v>
      </c>
      <c r="D3502" s="171" t="s">
        <v>2979</v>
      </c>
      <c r="E3502" s="372" t="s">
        <v>1505</v>
      </c>
      <c r="F3502" s="372"/>
      <c r="G3502" s="173" t="s">
        <v>21</v>
      </c>
      <c r="H3502" s="191">
        <v>1</v>
      </c>
      <c r="I3502" s="192">
        <v>67.56</v>
      </c>
      <c r="J3502" s="192">
        <v>67.56</v>
      </c>
    </row>
    <row r="3503" spans="1:10" ht="25.5">
      <c r="A3503" s="174"/>
      <c r="B3503" s="174"/>
      <c r="C3503" s="174"/>
      <c r="D3503" s="174"/>
      <c r="E3503" s="174" t="s">
        <v>1512</v>
      </c>
      <c r="F3503" s="175">
        <v>8.5500000000000007</v>
      </c>
      <c r="G3503" s="174" t="s">
        <v>1513</v>
      </c>
      <c r="H3503" s="175">
        <v>0</v>
      </c>
      <c r="I3503" s="174" t="s">
        <v>1514</v>
      </c>
      <c r="J3503" s="175">
        <v>8.5500000000000007</v>
      </c>
    </row>
    <row r="3504" spans="1:10">
      <c r="A3504" s="174"/>
      <c r="B3504" s="174"/>
      <c r="C3504" s="174"/>
      <c r="D3504" s="174"/>
      <c r="E3504" s="174" t="s">
        <v>1515</v>
      </c>
      <c r="F3504" s="175">
        <v>20</v>
      </c>
      <c r="G3504" s="174"/>
      <c r="H3504" s="373" t="s">
        <v>1516</v>
      </c>
      <c r="I3504" s="373"/>
      <c r="J3504" s="175">
        <v>100.03</v>
      </c>
    </row>
    <row r="3505" spans="1:10" ht="49.9" customHeight="1" thickBot="1">
      <c r="A3505" s="176"/>
      <c r="B3505" s="176"/>
      <c r="C3505" s="176"/>
      <c r="D3505" s="176"/>
      <c r="E3505" s="176"/>
      <c r="F3505" s="176"/>
      <c r="G3505" s="176" t="s">
        <v>1517</v>
      </c>
      <c r="H3505" s="193">
        <v>11</v>
      </c>
      <c r="I3505" s="176" t="s">
        <v>1518</v>
      </c>
      <c r="J3505" s="194">
        <v>1100.33</v>
      </c>
    </row>
    <row r="3506" spans="1:10" ht="1.1499999999999999" customHeight="1" thickTop="1">
      <c r="A3506" s="177"/>
      <c r="B3506" s="177"/>
      <c r="C3506" s="177"/>
      <c r="D3506" s="177"/>
      <c r="E3506" s="177"/>
      <c r="F3506" s="177"/>
      <c r="G3506" s="177"/>
      <c r="H3506" s="177"/>
      <c r="I3506" s="177"/>
      <c r="J3506" s="177"/>
    </row>
    <row r="3507" spans="1:10" ht="18" customHeight="1">
      <c r="A3507" s="178" t="s">
        <v>2980</v>
      </c>
      <c r="B3507" s="179" t="s">
        <v>1480</v>
      </c>
      <c r="C3507" s="178" t="s">
        <v>1481</v>
      </c>
      <c r="D3507" s="178" t="s">
        <v>1482</v>
      </c>
      <c r="E3507" s="374" t="s">
        <v>1483</v>
      </c>
      <c r="F3507" s="374"/>
      <c r="G3507" s="180" t="s">
        <v>1484</v>
      </c>
      <c r="H3507" s="179" t="s">
        <v>1485</v>
      </c>
      <c r="I3507" s="179" t="s">
        <v>1486</v>
      </c>
      <c r="J3507" s="179" t="s">
        <v>1487</v>
      </c>
    </row>
    <row r="3508" spans="1:10" ht="25.9" customHeight="1">
      <c r="A3508" s="181" t="s">
        <v>1488</v>
      </c>
      <c r="B3508" s="182" t="s">
        <v>2981</v>
      </c>
      <c r="C3508" s="181" t="s">
        <v>13</v>
      </c>
      <c r="D3508" s="181" t="s">
        <v>1390</v>
      </c>
      <c r="E3508" s="375" t="s">
        <v>1545</v>
      </c>
      <c r="F3508" s="375"/>
      <c r="G3508" s="183" t="s">
        <v>29</v>
      </c>
      <c r="H3508" s="195">
        <v>1</v>
      </c>
      <c r="I3508" s="196">
        <v>69.790000000000006</v>
      </c>
      <c r="J3508" s="196">
        <v>69.790000000000006</v>
      </c>
    </row>
    <row r="3509" spans="1:10" ht="25.9" customHeight="1">
      <c r="A3509" s="168" t="s">
        <v>1492</v>
      </c>
      <c r="B3509" s="169" t="s">
        <v>1550</v>
      </c>
      <c r="C3509" s="168" t="s">
        <v>13</v>
      </c>
      <c r="D3509" s="168" t="s">
        <v>1551</v>
      </c>
      <c r="E3509" s="371" t="s">
        <v>1498</v>
      </c>
      <c r="F3509" s="371"/>
      <c r="G3509" s="170" t="s">
        <v>1499</v>
      </c>
      <c r="H3509" s="189">
        <v>0.24840000000000001</v>
      </c>
      <c r="I3509" s="190">
        <v>22.65</v>
      </c>
      <c r="J3509" s="190">
        <v>5.62</v>
      </c>
    </row>
    <row r="3510" spans="1:10" ht="24" customHeight="1">
      <c r="A3510" s="168" t="s">
        <v>1492</v>
      </c>
      <c r="B3510" s="169" t="s">
        <v>1552</v>
      </c>
      <c r="C3510" s="168" t="s">
        <v>13</v>
      </c>
      <c r="D3510" s="168" t="s">
        <v>1553</v>
      </c>
      <c r="E3510" s="371" t="s">
        <v>1498</v>
      </c>
      <c r="F3510" s="371"/>
      <c r="G3510" s="170" t="s">
        <v>1499</v>
      </c>
      <c r="H3510" s="189">
        <v>0.24840000000000001</v>
      </c>
      <c r="I3510" s="190">
        <v>27.6</v>
      </c>
      <c r="J3510" s="190">
        <v>6.85</v>
      </c>
    </row>
    <row r="3511" spans="1:10" ht="39" customHeight="1">
      <c r="A3511" s="168" t="s">
        <v>1492</v>
      </c>
      <c r="B3511" s="169" t="s">
        <v>2967</v>
      </c>
      <c r="C3511" s="168" t="s">
        <v>13</v>
      </c>
      <c r="D3511" s="168" t="s">
        <v>1375</v>
      </c>
      <c r="E3511" s="371" t="s">
        <v>1545</v>
      </c>
      <c r="F3511" s="371"/>
      <c r="G3511" s="170" t="s">
        <v>21</v>
      </c>
      <c r="H3511" s="189">
        <v>0.66669999999999996</v>
      </c>
      <c r="I3511" s="190">
        <v>27.69</v>
      </c>
      <c r="J3511" s="190">
        <v>18.46</v>
      </c>
    </row>
    <row r="3512" spans="1:10" ht="24" customHeight="1">
      <c r="A3512" s="171" t="s">
        <v>1502</v>
      </c>
      <c r="B3512" s="172" t="s">
        <v>2982</v>
      </c>
      <c r="C3512" s="171" t="s">
        <v>13</v>
      </c>
      <c r="D3512" s="171" t="s">
        <v>2983</v>
      </c>
      <c r="E3512" s="372" t="s">
        <v>1505</v>
      </c>
      <c r="F3512" s="372"/>
      <c r="G3512" s="173" t="s">
        <v>29</v>
      </c>
      <c r="H3512" s="191">
        <v>1.05</v>
      </c>
      <c r="I3512" s="192">
        <v>37.01</v>
      </c>
      <c r="J3512" s="192">
        <v>38.86</v>
      </c>
    </row>
    <row r="3513" spans="1:10" ht="25.5">
      <c r="A3513" s="174"/>
      <c r="B3513" s="174"/>
      <c r="C3513" s="174"/>
      <c r="D3513" s="174"/>
      <c r="E3513" s="174" t="s">
        <v>1512</v>
      </c>
      <c r="F3513" s="175">
        <v>15.67</v>
      </c>
      <c r="G3513" s="174" t="s">
        <v>1513</v>
      </c>
      <c r="H3513" s="175">
        <v>0</v>
      </c>
      <c r="I3513" s="174" t="s">
        <v>1514</v>
      </c>
      <c r="J3513" s="175">
        <v>15.67</v>
      </c>
    </row>
    <row r="3514" spans="1:10">
      <c r="A3514" s="174"/>
      <c r="B3514" s="174"/>
      <c r="C3514" s="174"/>
      <c r="D3514" s="174"/>
      <c r="E3514" s="174" t="s">
        <v>1515</v>
      </c>
      <c r="F3514" s="175">
        <v>17.440000000000001</v>
      </c>
      <c r="G3514" s="174"/>
      <c r="H3514" s="373" t="s">
        <v>1516</v>
      </c>
      <c r="I3514" s="373"/>
      <c r="J3514" s="175">
        <v>87.23</v>
      </c>
    </row>
    <row r="3515" spans="1:10" ht="49.9" customHeight="1" thickBot="1">
      <c r="A3515" s="176"/>
      <c r="B3515" s="176"/>
      <c r="C3515" s="176"/>
      <c r="D3515" s="176"/>
      <c r="E3515" s="176"/>
      <c r="F3515" s="176"/>
      <c r="G3515" s="176" t="s">
        <v>1517</v>
      </c>
      <c r="H3515" s="193">
        <v>287</v>
      </c>
      <c r="I3515" s="176" t="s">
        <v>1518</v>
      </c>
      <c r="J3515" s="194">
        <v>25035.01</v>
      </c>
    </row>
    <row r="3516" spans="1:10" ht="1.1499999999999999" customHeight="1" thickTop="1">
      <c r="A3516" s="177"/>
      <c r="B3516" s="177"/>
      <c r="C3516" s="177"/>
      <c r="D3516" s="177"/>
      <c r="E3516" s="177"/>
      <c r="F3516" s="177"/>
      <c r="G3516" s="177"/>
      <c r="H3516" s="177"/>
      <c r="I3516" s="177"/>
      <c r="J3516" s="177"/>
    </row>
    <row r="3517" spans="1:10" ht="18" customHeight="1">
      <c r="A3517" s="178" t="s">
        <v>2984</v>
      </c>
      <c r="B3517" s="179" t="s">
        <v>1480</v>
      </c>
      <c r="C3517" s="178" t="s">
        <v>1481</v>
      </c>
      <c r="D3517" s="178" t="s">
        <v>1482</v>
      </c>
      <c r="E3517" s="374" t="s">
        <v>1483</v>
      </c>
      <c r="F3517" s="374"/>
      <c r="G3517" s="180" t="s">
        <v>1484</v>
      </c>
      <c r="H3517" s="179" t="s">
        <v>1485</v>
      </c>
      <c r="I3517" s="179" t="s">
        <v>1486</v>
      </c>
      <c r="J3517" s="179" t="s">
        <v>1487</v>
      </c>
    </row>
    <row r="3518" spans="1:10" ht="25.9" customHeight="1">
      <c r="A3518" s="181" t="s">
        <v>1488</v>
      </c>
      <c r="B3518" s="182" t="s">
        <v>1565</v>
      </c>
      <c r="C3518" s="181" t="s">
        <v>13</v>
      </c>
      <c r="D3518" s="181" t="s">
        <v>1393</v>
      </c>
      <c r="E3518" s="375" t="s">
        <v>1545</v>
      </c>
      <c r="F3518" s="375"/>
      <c r="G3518" s="183" t="s">
        <v>29</v>
      </c>
      <c r="H3518" s="195">
        <v>1</v>
      </c>
      <c r="I3518" s="196">
        <v>57</v>
      </c>
      <c r="J3518" s="196">
        <v>57</v>
      </c>
    </row>
    <row r="3519" spans="1:10" ht="25.9" customHeight="1">
      <c r="A3519" s="168" t="s">
        <v>1492</v>
      </c>
      <c r="B3519" s="169" t="s">
        <v>1550</v>
      </c>
      <c r="C3519" s="168" t="s">
        <v>13</v>
      </c>
      <c r="D3519" s="168" t="s">
        <v>1551</v>
      </c>
      <c r="E3519" s="371" t="s">
        <v>1498</v>
      </c>
      <c r="F3519" s="371"/>
      <c r="G3519" s="170" t="s">
        <v>1499</v>
      </c>
      <c r="H3519" s="189">
        <v>3.3099999999999997E-2</v>
      </c>
      <c r="I3519" s="190">
        <v>22.65</v>
      </c>
      <c r="J3519" s="190">
        <v>0.74</v>
      </c>
    </row>
    <row r="3520" spans="1:10" ht="24" customHeight="1">
      <c r="A3520" s="168" t="s">
        <v>1492</v>
      </c>
      <c r="B3520" s="169" t="s">
        <v>1552</v>
      </c>
      <c r="C3520" s="168" t="s">
        <v>13</v>
      </c>
      <c r="D3520" s="168" t="s">
        <v>1553</v>
      </c>
      <c r="E3520" s="371" t="s">
        <v>1498</v>
      </c>
      <c r="F3520" s="371"/>
      <c r="G3520" s="170" t="s">
        <v>1499</v>
      </c>
      <c r="H3520" s="189">
        <v>3.3099999999999997E-2</v>
      </c>
      <c r="I3520" s="190">
        <v>27.6</v>
      </c>
      <c r="J3520" s="190">
        <v>0.91</v>
      </c>
    </row>
    <row r="3521" spans="1:10" ht="24" customHeight="1">
      <c r="A3521" s="171" t="s">
        <v>1502</v>
      </c>
      <c r="B3521" s="172" t="s">
        <v>2985</v>
      </c>
      <c r="C3521" s="171" t="s">
        <v>13</v>
      </c>
      <c r="D3521" s="171" t="s">
        <v>2986</v>
      </c>
      <c r="E3521" s="372" t="s">
        <v>1505</v>
      </c>
      <c r="F3521" s="372"/>
      <c r="G3521" s="173" t="s">
        <v>29</v>
      </c>
      <c r="H3521" s="191">
        <v>1.05</v>
      </c>
      <c r="I3521" s="192">
        <v>52.72</v>
      </c>
      <c r="J3521" s="192">
        <v>55.35</v>
      </c>
    </row>
    <row r="3522" spans="1:10" ht="25.5">
      <c r="A3522" s="174"/>
      <c r="B3522" s="174"/>
      <c r="C3522" s="174"/>
      <c r="D3522" s="174"/>
      <c r="E3522" s="174" t="s">
        <v>1512</v>
      </c>
      <c r="F3522" s="175">
        <v>1.1299999999999999</v>
      </c>
      <c r="G3522" s="174" t="s">
        <v>1513</v>
      </c>
      <c r="H3522" s="175">
        <v>0</v>
      </c>
      <c r="I3522" s="174" t="s">
        <v>1514</v>
      </c>
      <c r="J3522" s="175">
        <v>1.1299999999999999</v>
      </c>
    </row>
    <row r="3523" spans="1:10">
      <c r="A3523" s="174"/>
      <c r="B3523" s="174"/>
      <c r="C3523" s="174"/>
      <c r="D3523" s="174"/>
      <c r="E3523" s="174" t="s">
        <v>1515</v>
      </c>
      <c r="F3523" s="175">
        <v>14.25</v>
      </c>
      <c r="G3523" s="174"/>
      <c r="H3523" s="373" t="s">
        <v>1516</v>
      </c>
      <c r="I3523" s="373"/>
      <c r="J3523" s="175">
        <v>71.25</v>
      </c>
    </row>
    <row r="3524" spans="1:10" ht="49.9" customHeight="1" thickBot="1">
      <c r="A3524" s="176"/>
      <c r="B3524" s="176"/>
      <c r="C3524" s="176"/>
      <c r="D3524" s="176"/>
      <c r="E3524" s="176"/>
      <c r="F3524" s="176"/>
      <c r="G3524" s="176" t="s">
        <v>1517</v>
      </c>
      <c r="H3524" s="193">
        <v>174.5</v>
      </c>
      <c r="I3524" s="176" t="s">
        <v>1518</v>
      </c>
      <c r="J3524" s="194">
        <v>12433.12</v>
      </c>
    </row>
    <row r="3525" spans="1:10" ht="1.1499999999999999" customHeight="1" thickTop="1">
      <c r="A3525" s="177"/>
      <c r="B3525" s="177"/>
      <c r="C3525" s="177"/>
      <c r="D3525" s="177"/>
      <c r="E3525" s="177"/>
      <c r="F3525" s="177"/>
      <c r="G3525" s="177"/>
      <c r="H3525" s="177"/>
      <c r="I3525" s="177"/>
      <c r="J3525" s="177"/>
    </row>
    <row r="3526" spans="1:10" ht="18" customHeight="1">
      <c r="A3526" s="178" t="s">
        <v>2987</v>
      </c>
      <c r="B3526" s="179" t="s">
        <v>1480</v>
      </c>
      <c r="C3526" s="178" t="s">
        <v>1481</v>
      </c>
      <c r="D3526" s="178" t="s">
        <v>1482</v>
      </c>
      <c r="E3526" s="374" t="s">
        <v>1483</v>
      </c>
      <c r="F3526" s="374"/>
      <c r="G3526" s="180" t="s">
        <v>1484</v>
      </c>
      <c r="H3526" s="179" t="s">
        <v>1485</v>
      </c>
      <c r="I3526" s="179" t="s">
        <v>1486</v>
      </c>
      <c r="J3526" s="179" t="s">
        <v>1487</v>
      </c>
    </row>
    <row r="3527" spans="1:10" ht="25.9" customHeight="1">
      <c r="A3527" s="181" t="s">
        <v>1488</v>
      </c>
      <c r="B3527" s="182" t="s">
        <v>2988</v>
      </c>
      <c r="C3527" s="181" t="s">
        <v>13</v>
      </c>
      <c r="D3527" s="181" t="s">
        <v>1396</v>
      </c>
      <c r="E3527" s="375" t="s">
        <v>1938</v>
      </c>
      <c r="F3527" s="375"/>
      <c r="G3527" s="183" t="s">
        <v>21</v>
      </c>
      <c r="H3527" s="195">
        <v>1</v>
      </c>
      <c r="I3527" s="196">
        <v>58.34</v>
      </c>
      <c r="J3527" s="196">
        <v>58.34</v>
      </c>
    </row>
    <row r="3528" spans="1:10" ht="39" customHeight="1">
      <c r="A3528" s="168" t="s">
        <v>1492</v>
      </c>
      <c r="B3528" s="169" t="s">
        <v>2989</v>
      </c>
      <c r="C3528" s="168" t="s">
        <v>13</v>
      </c>
      <c r="D3528" s="168" t="s">
        <v>2990</v>
      </c>
      <c r="E3528" s="371" t="s">
        <v>1613</v>
      </c>
      <c r="F3528" s="371"/>
      <c r="G3528" s="170" t="s">
        <v>1534</v>
      </c>
      <c r="H3528" s="189">
        <v>1.41E-2</v>
      </c>
      <c r="I3528" s="190">
        <v>224.54</v>
      </c>
      <c r="J3528" s="190">
        <v>3.16</v>
      </c>
    </row>
    <row r="3529" spans="1:10" ht="24" customHeight="1">
      <c r="A3529" s="168" t="s">
        <v>1492</v>
      </c>
      <c r="B3529" s="169" t="s">
        <v>1628</v>
      </c>
      <c r="C3529" s="168" t="s">
        <v>13</v>
      </c>
      <c r="D3529" s="168" t="s">
        <v>1629</v>
      </c>
      <c r="E3529" s="371" t="s">
        <v>1498</v>
      </c>
      <c r="F3529" s="371"/>
      <c r="G3529" s="170" t="s">
        <v>1499</v>
      </c>
      <c r="H3529" s="189">
        <v>0.1384</v>
      </c>
      <c r="I3529" s="190">
        <v>27.26</v>
      </c>
      <c r="J3529" s="190">
        <v>3.77</v>
      </c>
    </row>
    <row r="3530" spans="1:10" ht="24" customHeight="1">
      <c r="A3530" s="168" t="s">
        <v>1492</v>
      </c>
      <c r="B3530" s="169" t="s">
        <v>1500</v>
      </c>
      <c r="C3530" s="168" t="s">
        <v>13</v>
      </c>
      <c r="D3530" s="168" t="s">
        <v>1501</v>
      </c>
      <c r="E3530" s="371" t="s">
        <v>1498</v>
      </c>
      <c r="F3530" s="371"/>
      <c r="G3530" s="170" t="s">
        <v>1499</v>
      </c>
      <c r="H3530" s="189">
        <v>0.10879999999999999</v>
      </c>
      <c r="I3530" s="190">
        <v>21.78</v>
      </c>
      <c r="J3530" s="190">
        <v>2.36</v>
      </c>
    </row>
    <row r="3531" spans="1:10" ht="39" customHeight="1">
      <c r="A3531" s="171" t="s">
        <v>1502</v>
      </c>
      <c r="B3531" s="172" t="s">
        <v>1582</v>
      </c>
      <c r="C3531" s="171" t="s">
        <v>13</v>
      </c>
      <c r="D3531" s="171" t="s">
        <v>1583</v>
      </c>
      <c r="E3531" s="372" t="s">
        <v>1505</v>
      </c>
      <c r="F3531" s="372"/>
      <c r="G3531" s="173" t="s">
        <v>21</v>
      </c>
      <c r="H3531" s="191">
        <v>1</v>
      </c>
      <c r="I3531" s="192">
        <v>49.05</v>
      </c>
      <c r="J3531" s="192">
        <v>49.05</v>
      </c>
    </row>
    <row r="3532" spans="1:10" ht="25.5">
      <c r="A3532" s="174"/>
      <c r="B3532" s="174"/>
      <c r="C3532" s="174"/>
      <c r="D3532" s="174"/>
      <c r="E3532" s="174" t="s">
        <v>1512</v>
      </c>
      <c r="F3532" s="175">
        <v>5.37</v>
      </c>
      <c r="G3532" s="174" t="s">
        <v>1513</v>
      </c>
      <c r="H3532" s="175">
        <v>0</v>
      </c>
      <c r="I3532" s="174" t="s">
        <v>1514</v>
      </c>
      <c r="J3532" s="175">
        <v>5.37</v>
      </c>
    </row>
    <row r="3533" spans="1:10">
      <c r="A3533" s="174"/>
      <c r="B3533" s="174"/>
      <c r="C3533" s="174"/>
      <c r="D3533" s="174"/>
      <c r="E3533" s="174" t="s">
        <v>1515</v>
      </c>
      <c r="F3533" s="175">
        <v>14.58</v>
      </c>
      <c r="G3533" s="174"/>
      <c r="H3533" s="373" t="s">
        <v>1516</v>
      </c>
      <c r="I3533" s="373"/>
      <c r="J3533" s="175">
        <v>72.92</v>
      </c>
    </row>
    <row r="3534" spans="1:10" ht="49.9" customHeight="1" thickBot="1">
      <c r="A3534" s="176"/>
      <c r="B3534" s="176"/>
      <c r="C3534" s="176"/>
      <c r="D3534" s="176"/>
      <c r="E3534" s="176"/>
      <c r="F3534" s="176"/>
      <c r="G3534" s="176" t="s">
        <v>1517</v>
      </c>
      <c r="H3534" s="193">
        <v>11</v>
      </c>
      <c r="I3534" s="176" t="s">
        <v>1518</v>
      </c>
      <c r="J3534" s="194">
        <v>802.12</v>
      </c>
    </row>
    <row r="3535" spans="1:10" ht="1.1499999999999999" customHeight="1" thickTop="1">
      <c r="A3535" s="177"/>
      <c r="B3535" s="177"/>
      <c r="C3535" s="177"/>
      <c r="D3535" s="177"/>
      <c r="E3535" s="177"/>
      <c r="F3535" s="177"/>
      <c r="G3535" s="177"/>
      <c r="H3535" s="177"/>
      <c r="I3535" s="177"/>
      <c r="J3535" s="177"/>
    </row>
    <row r="3536" spans="1:10" ht="18" customHeight="1">
      <c r="A3536" s="178" t="s">
        <v>2991</v>
      </c>
      <c r="B3536" s="179" t="s">
        <v>1480</v>
      </c>
      <c r="C3536" s="178" t="s">
        <v>1481</v>
      </c>
      <c r="D3536" s="178" t="s">
        <v>1482</v>
      </c>
      <c r="E3536" s="374" t="s">
        <v>1483</v>
      </c>
      <c r="F3536" s="374"/>
      <c r="G3536" s="180" t="s">
        <v>1484</v>
      </c>
      <c r="H3536" s="179" t="s">
        <v>1485</v>
      </c>
      <c r="I3536" s="179" t="s">
        <v>1486</v>
      </c>
      <c r="J3536" s="179" t="s">
        <v>1487</v>
      </c>
    </row>
    <row r="3537" spans="1:10" ht="39" customHeight="1">
      <c r="A3537" s="181" t="s">
        <v>1488</v>
      </c>
      <c r="B3537" s="182" t="s">
        <v>2992</v>
      </c>
      <c r="C3537" s="181" t="s">
        <v>13</v>
      </c>
      <c r="D3537" s="181" t="s">
        <v>1417</v>
      </c>
      <c r="E3537" s="375" t="s">
        <v>1965</v>
      </c>
      <c r="F3537" s="375"/>
      <c r="G3537" s="183" t="s">
        <v>29</v>
      </c>
      <c r="H3537" s="195">
        <v>1</v>
      </c>
      <c r="I3537" s="196">
        <v>141.49</v>
      </c>
      <c r="J3537" s="196">
        <v>141.49</v>
      </c>
    </row>
    <row r="3538" spans="1:10" ht="64.900000000000006" customHeight="1">
      <c r="A3538" s="168" t="s">
        <v>1492</v>
      </c>
      <c r="B3538" s="169" t="s">
        <v>2993</v>
      </c>
      <c r="C3538" s="168" t="s">
        <v>13</v>
      </c>
      <c r="D3538" s="168" t="s">
        <v>2994</v>
      </c>
      <c r="E3538" s="371" t="s">
        <v>1498</v>
      </c>
      <c r="F3538" s="371"/>
      <c r="G3538" s="170" t="s">
        <v>1534</v>
      </c>
      <c r="H3538" s="189">
        <v>6.0000000000000001E-3</v>
      </c>
      <c r="I3538" s="190">
        <v>535.27</v>
      </c>
      <c r="J3538" s="190">
        <v>3.21</v>
      </c>
    </row>
    <row r="3539" spans="1:10" ht="24" customHeight="1">
      <c r="A3539" s="168" t="s">
        <v>1492</v>
      </c>
      <c r="B3539" s="169" t="s">
        <v>1901</v>
      </c>
      <c r="C3539" s="168" t="s">
        <v>13</v>
      </c>
      <c r="D3539" s="168" t="s">
        <v>1902</v>
      </c>
      <c r="E3539" s="371" t="s">
        <v>1498</v>
      </c>
      <c r="F3539" s="371"/>
      <c r="G3539" s="170" t="s">
        <v>1499</v>
      </c>
      <c r="H3539" s="189">
        <v>0.41899999999999998</v>
      </c>
      <c r="I3539" s="190">
        <v>28</v>
      </c>
      <c r="J3539" s="190">
        <v>11.73</v>
      </c>
    </row>
    <row r="3540" spans="1:10" ht="24" customHeight="1">
      <c r="A3540" s="168" t="s">
        <v>1492</v>
      </c>
      <c r="B3540" s="169" t="s">
        <v>1500</v>
      </c>
      <c r="C3540" s="168" t="s">
        <v>13</v>
      </c>
      <c r="D3540" s="168" t="s">
        <v>1501</v>
      </c>
      <c r="E3540" s="371" t="s">
        <v>1498</v>
      </c>
      <c r="F3540" s="371"/>
      <c r="G3540" s="170" t="s">
        <v>1499</v>
      </c>
      <c r="H3540" s="189">
        <v>0.20899999999999999</v>
      </c>
      <c r="I3540" s="190">
        <v>21.78</v>
      </c>
      <c r="J3540" s="190">
        <v>4.55</v>
      </c>
    </row>
    <row r="3541" spans="1:10" ht="39" customHeight="1">
      <c r="A3541" s="168" t="s">
        <v>1492</v>
      </c>
      <c r="B3541" s="169" t="s">
        <v>1524</v>
      </c>
      <c r="C3541" s="168" t="s">
        <v>13</v>
      </c>
      <c r="D3541" s="168" t="s">
        <v>1525</v>
      </c>
      <c r="E3541" s="371" t="s">
        <v>1526</v>
      </c>
      <c r="F3541" s="371"/>
      <c r="G3541" s="170" t="s">
        <v>1527</v>
      </c>
      <c r="H3541" s="189">
        <v>2.1000000000000001E-2</v>
      </c>
      <c r="I3541" s="190">
        <v>29.01</v>
      </c>
      <c r="J3541" s="190">
        <v>0.6</v>
      </c>
    </row>
    <row r="3542" spans="1:10" ht="39" customHeight="1">
      <c r="A3542" s="168" t="s">
        <v>1492</v>
      </c>
      <c r="B3542" s="169" t="s">
        <v>1528</v>
      </c>
      <c r="C3542" s="168" t="s">
        <v>13</v>
      </c>
      <c r="D3542" s="168" t="s">
        <v>1529</v>
      </c>
      <c r="E3542" s="371" t="s">
        <v>1526</v>
      </c>
      <c r="F3542" s="371"/>
      <c r="G3542" s="170" t="s">
        <v>1530</v>
      </c>
      <c r="H3542" s="189">
        <v>0.39800000000000002</v>
      </c>
      <c r="I3542" s="190">
        <v>27.35</v>
      </c>
      <c r="J3542" s="190">
        <v>10.88</v>
      </c>
    </row>
    <row r="3543" spans="1:10" ht="25.9" customHeight="1">
      <c r="A3543" s="171" t="s">
        <v>1502</v>
      </c>
      <c r="B3543" s="172" t="s">
        <v>2995</v>
      </c>
      <c r="C3543" s="171" t="s">
        <v>13</v>
      </c>
      <c r="D3543" s="171" t="s">
        <v>2996</v>
      </c>
      <c r="E3543" s="372" t="s">
        <v>1505</v>
      </c>
      <c r="F3543" s="372"/>
      <c r="G3543" s="173" t="s">
        <v>29</v>
      </c>
      <c r="H3543" s="191">
        <v>1.04</v>
      </c>
      <c r="I3543" s="192">
        <v>106.27</v>
      </c>
      <c r="J3543" s="192">
        <v>110.52</v>
      </c>
    </row>
    <row r="3544" spans="1:10" ht="25.5">
      <c r="A3544" s="174"/>
      <c r="B3544" s="174"/>
      <c r="C3544" s="174"/>
      <c r="D3544" s="174"/>
      <c r="E3544" s="174" t="s">
        <v>1512</v>
      </c>
      <c r="F3544" s="175">
        <v>20.34</v>
      </c>
      <c r="G3544" s="174" t="s">
        <v>1513</v>
      </c>
      <c r="H3544" s="175">
        <v>0</v>
      </c>
      <c r="I3544" s="174" t="s">
        <v>1514</v>
      </c>
      <c r="J3544" s="175">
        <v>20.34</v>
      </c>
    </row>
    <row r="3545" spans="1:10">
      <c r="A3545" s="174"/>
      <c r="B3545" s="174"/>
      <c r="C3545" s="174"/>
      <c r="D3545" s="174"/>
      <c r="E3545" s="174" t="s">
        <v>1515</v>
      </c>
      <c r="F3545" s="175">
        <v>35.369999999999997</v>
      </c>
      <c r="G3545" s="174"/>
      <c r="H3545" s="373" t="s">
        <v>1516</v>
      </c>
      <c r="I3545" s="373"/>
      <c r="J3545" s="175">
        <v>176.86</v>
      </c>
    </row>
    <row r="3546" spans="1:10" ht="49.9" customHeight="1" thickBot="1">
      <c r="A3546" s="176"/>
      <c r="B3546" s="176"/>
      <c r="C3546" s="176"/>
      <c r="D3546" s="176"/>
      <c r="E3546" s="176"/>
      <c r="F3546" s="176"/>
      <c r="G3546" s="176" t="s">
        <v>1517</v>
      </c>
      <c r="H3546" s="193">
        <v>79.650000000000006</v>
      </c>
      <c r="I3546" s="176" t="s">
        <v>1518</v>
      </c>
      <c r="J3546" s="194">
        <v>14086.89</v>
      </c>
    </row>
    <row r="3547" spans="1:10" ht="1.1499999999999999" customHeight="1" thickTop="1">
      <c r="A3547" s="177"/>
      <c r="B3547" s="177"/>
      <c r="C3547" s="177"/>
      <c r="D3547" s="177"/>
      <c r="E3547" s="177"/>
      <c r="F3547" s="177"/>
      <c r="G3547" s="177"/>
      <c r="H3547" s="177"/>
      <c r="I3547" s="177"/>
      <c r="J3547" s="177"/>
    </row>
    <row r="3548" spans="1:10" ht="18" customHeight="1">
      <c r="A3548" s="178" t="s">
        <v>2997</v>
      </c>
      <c r="B3548" s="179" t="s">
        <v>1480</v>
      </c>
      <c r="C3548" s="178" t="s">
        <v>1481</v>
      </c>
      <c r="D3548" s="178" t="s">
        <v>1482</v>
      </c>
      <c r="E3548" s="374" t="s">
        <v>1483</v>
      </c>
      <c r="F3548" s="374"/>
      <c r="G3548" s="180" t="s">
        <v>1484</v>
      </c>
      <c r="H3548" s="179" t="s">
        <v>1485</v>
      </c>
      <c r="I3548" s="179" t="s">
        <v>1486</v>
      </c>
      <c r="J3548" s="179" t="s">
        <v>1487</v>
      </c>
    </row>
    <row r="3549" spans="1:10" ht="39" customHeight="1">
      <c r="A3549" s="181" t="s">
        <v>1488</v>
      </c>
      <c r="B3549" s="182" t="s">
        <v>2998</v>
      </c>
      <c r="C3549" s="181" t="s">
        <v>13</v>
      </c>
      <c r="D3549" s="181" t="s">
        <v>1420</v>
      </c>
      <c r="E3549" s="375" t="s">
        <v>1938</v>
      </c>
      <c r="F3549" s="375"/>
      <c r="G3549" s="183" t="s">
        <v>21</v>
      </c>
      <c r="H3549" s="195">
        <v>1</v>
      </c>
      <c r="I3549" s="196">
        <v>35.97</v>
      </c>
      <c r="J3549" s="196">
        <v>35.97</v>
      </c>
    </row>
    <row r="3550" spans="1:10" ht="25.9" customHeight="1">
      <c r="A3550" s="168" t="s">
        <v>1492</v>
      </c>
      <c r="B3550" s="169" t="s">
        <v>1939</v>
      </c>
      <c r="C3550" s="168" t="s">
        <v>13</v>
      </c>
      <c r="D3550" s="168" t="s">
        <v>1940</v>
      </c>
      <c r="E3550" s="371" t="s">
        <v>1498</v>
      </c>
      <c r="F3550" s="371"/>
      <c r="G3550" s="170" t="s">
        <v>1499</v>
      </c>
      <c r="H3550" s="189">
        <v>0.4743</v>
      </c>
      <c r="I3550" s="190">
        <v>26.5</v>
      </c>
      <c r="J3550" s="190">
        <v>12.56</v>
      </c>
    </row>
    <row r="3551" spans="1:10" ht="24" customHeight="1">
      <c r="A3551" s="168" t="s">
        <v>1492</v>
      </c>
      <c r="B3551" s="169" t="s">
        <v>1500</v>
      </c>
      <c r="C3551" s="168" t="s">
        <v>13</v>
      </c>
      <c r="D3551" s="168" t="s">
        <v>1501</v>
      </c>
      <c r="E3551" s="371" t="s">
        <v>1498</v>
      </c>
      <c r="F3551" s="371"/>
      <c r="G3551" s="170" t="s">
        <v>1499</v>
      </c>
      <c r="H3551" s="189">
        <v>0.14940000000000001</v>
      </c>
      <c r="I3551" s="190">
        <v>21.78</v>
      </c>
      <c r="J3551" s="190">
        <v>3.25</v>
      </c>
    </row>
    <row r="3552" spans="1:10" ht="39" customHeight="1">
      <c r="A3552" s="171" t="s">
        <v>1502</v>
      </c>
      <c r="B3552" s="172" t="s">
        <v>2968</v>
      </c>
      <c r="C3552" s="171" t="s">
        <v>13</v>
      </c>
      <c r="D3552" s="171" t="s">
        <v>2969</v>
      </c>
      <c r="E3552" s="372" t="s">
        <v>1505</v>
      </c>
      <c r="F3552" s="372"/>
      <c r="G3552" s="173" t="s">
        <v>21</v>
      </c>
      <c r="H3552" s="191">
        <v>3</v>
      </c>
      <c r="I3552" s="192">
        <v>1.1000000000000001</v>
      </c>
      <c r="J3552" s="192">
        <v>3.3</v>
      </c>
    </row>
    <row r="3553" spans="1:10" ht="25.9" customHeight="1">
      <c r="A3553" s="171" t="s">
        <v>1502</v>
      </c>
      <c r="B3553" s="172" t="s">
        <v>2999</v>
      </c>
      <c r="C3553" s="171" t="s">
        <v>13</v>
      </c>
      <c r="D3553" s="171" t="s">
        <v>3000</v>
      </c>
      <c r="E3553" s="372" t="s">
        <v>1505</v>
      </c>
      <c r="F3553" s="372"/>
      <c r="G3553" s="173" t="s">
        <v>21</v>
      </c>
      <c r="H3553" s="191">
        <v>1</v>
      </c>
      <c r="I3553" s="192">
        <v>16.86</v>
      </c>
      <c r="J3553" s="192">
        <v>16.86</v>
      </c>
    </row>
    <row r="3554" spans="1:10" ht="25.5">
      <c r="A3554" s="174"/>
      <c r="B3554" s="174"/>
      <c r="C3554" s="174"/>
      <c r="D3554" s="174"/>
      <c r="E3554" s="174" t="s">
        <v>1512</v>
      </c>
      <c r="F3554" s="175">
        <v>11.23</v>
      </c>
      <c r="G3554" s="174" t="s">
        <v>1513</v>
      </c>
      <c r="H3554" s="175">
        <v>0</v>
      </c>
      <c r="I3554" s="174" t="s">
        <v>1514</v>
      </c>
      <c r="J3554" s="175">
        <v>11.23</v>
      </c>
    </row>
    <row r="3555" spans="1:10">
      <c r="A3555" s="174"/>
      <c r="B3555" s="174"/>
      <c r="C3555" s="174"/>
      <c r="D3555" s="174"/>
      <c r="E3555" s="174" t="s">
        <v>1515</v>
      </c>
      <c r="F3555" s="175">
        <v>8.99</v>
      </c>
      <c r="G3555" s="174"/>
      <c r="H3555" s="373" t="s">
        <v>1516</v>
      </c>
      <c r="I3555" s="373"/>
      <c r="J3555" s="175">
        <v>44.96</v>
      </c>
    </row>
    <row r="3556" spans="1:10" ht="49.9" customHeight="1" thickBot="1">
      <c r="A3556" s="176"/>
      <c r="B3556" s="176"/>
      <c r="C3556" s="176"/>
      <c r="D3556" s="176"/>
      <c r="E3556" s="176"/>
      <c r="F3556" s="176"/>
      <c r="G3556" s="176" t="s">
        <v>1517</v>
      </c>
      <c r="H3556" s="193">
        <v>148</v>
      </c>
      <c r="I3556" s="176" t="s">
        <v>1518</v>
      </c>
      <c r="J3556" s="194">
        <v>6654.08</v>
      </c>
    </row>
    <row r="3557" spans="1:10" ht="1.1499999999999999" customHeight="1" thickTop="1">
      <c r="A3557" s="177"/>
      <c r="B3557" s="177"/>
      <c r="C3557" s="177"/>
      <c r="D3557" s="177"/>
      <c r="E3557" s="177"/>
      <c r="F3557" s="177"/>
      <c r="G3557" s="177"/>
      <c r="H3557" s="177"/>
      <c r="I3557" s="177"/>
      <c r="J3557" s="177"/>
    </row>
    <row r="3558" spans="1:10" ht="18" customHeight="1">
      <c r="A3558" s="178" t="s">
        <v>3001</v>
      </c>
      <c r="B3558" s="179" t="s">
        <v>1480</v>
      </c>
      <c r="C3558" s="178" t="s">
        <v>1481</v>
      </c>
      <c r="D3558" s="178" t="s">
        <v>1482</v>
      </c>
      <c r="E3558" s="374" t="s">
        <v>1483</v>
      </c>
      <c r="F3558" s="374"/>
      <c r="G3558" s="180" t="s">
        <v>1484</v>
      </c>
      <c r="H3558" s="179" t="s">
        <v>1485</v>
      </c>
      <c r="I3558" s="179" t="s">
        <v>1486</v>
      </c>
      <c r="J3558" s="179" t="s">
        <v>1487</v>
      </c>
    </row>
    <row r="3559" spans="1:10" ht="25.9" customHeight="1">
      <c r="A3559" s="181" t="s">
        <v>1488</v>
      </c>
      <c r="B3559" s="182" t="s">
        <v>3002</v>
      </c>
      <c r="C3559" s="181" t="s">
        <v>13</v>
      </c>
      <c r="D3559" s="181" t="s">
        <v>1434</v>
      </c>
      <c r="E3559" s="375" t="s">
        <v>1498</v>
      </c>
      <c r="F3559" s="375"/>
      <c r="G3559" s="183" t="s">
        <v>1491</v>
      </c>
      <c r="H3559" s="195">
        <v>1</v>
      </c>
      <c r="I3559" s="196">
        <v>2.11</v>
      </c>
      <c r="J3559" s="196">
        <v>2.11</v>
      </c>
    </row>
    <row r="3560" spans="1:10" ht="24" customHeight="1">
      <c r="A3560" s="168" t="s">
        <v>1492</v>
      </c>
      <c r="B3560" s="169" t="s">
        <v>1500</v>
      </c>
      <c r="C3560" s="168" t="s">
        <v>13</v>
      </c>
      <c r="D3560" s="168" t="s">
        <v>1501</v>
      </c>
      <c r="E3560" s="371" t="s">
        <v>1498</v>
      </c>
      <c r="F3560" s="371"/>
      <c r="G3560" s="170" t="s">
        <v>1499</v>
      </c>
      <c r="H3560" s="189">
        <v>9.7000000000000003E-2</v>
      </c>
      <c r="I3560" s="190">
        <v>21.78</v>
      </c>
      <c r="J3560" s="190">
        <v>2.11</v>
      </c>
    </row>
    <row r="3561" spans="1:10" ht="25.5">
      <c r="A3561" s="174"/>
      <c r="B3561" s="174"/>
      <c r="C3561" s="174"/>
      <c r="D3561" s="174"/>
      <c r="E3561" s="174" t="s">
        <v>1512</v>
      </c>
      <c r="F3561" s="175">
        <v>1.35</v>
      </c>
      <c r="G3561" s="174" t="s">
        <v>1513</v>
      </c>
      <c r="H3561" s="175">
        <v>0</v>
      </c>
      <c r="I3561" s="174" t="s">
        <v>1514</v>
      </c>
      <c r="J3561" s="175">
        <v>1.35</v>
      </c>
    </row>
    <row r="3562" spans="1:10">
      <c r="A3562" s="174"/>
      <c r="B3562" s="174"/>
      <c r="C3562" s="174"/>
      <c r="D3562" s="174"/>
      <c r="E3562" s="174" t="s">
        <v>1515</v>
      </c>
      <c r="F3562" s="175">
        <v>0.52</v>
      </c>
      <c r="G3562" s="174"/>
      <c r="H3562" s="373" t="s">
        <v>1516</v>
      </c>
      <c r="I3562" s="373"/>
      <c r="J3562" s="175">
        <v>2.63</v>
      </c>
    </row>
    <row r="3563" spans="1:10" ht="49.9" customHeight="1" thickBot="1">
      <c r="A3563" s="176"/>
      <c r="B3563" s="176"/>
      <c r="C3563" s="176"/>
      <c r="D3563" s="176"/>
      <c r="E3563" s="176"/>
      <c r="F3563" s="176"/>
      <c r="G3563" s="176" t="s">
        <v>1517</v>
      </c>
      <c r="H3563" s="193">
        <v>891.68</v>
      </c>
      <c r="I3563" s="176" t="s">
        <v>1518</v>
      </c>
      <c r="J3563" s="194">
        <v>2345.11</v>
      </c>
    </row>
    <row r="3564" spans="1:10" ht="1.1499999999999999" customHeight="1" thickTop="1">
      <c r="A3564" s="177"/>
      <c r="B3564" s="177"/>
      <c r="C3564" s="177"/>
      <c r="D3564" s="177"/>
      <c r="E3564" s="177"/>
      <c r="F3564" s="177"/>
      <c r="G3564" s="177"/>
      <c r="H3564" s="177"/>
      <c r="I3564" s="177"/>
      <c r="J3564" s="177"/>
    </row>
    <row r="3565" spans="1:10" ht="18" customHeight="1">
      <c r="A3565" s="178" t="s">
        <v>3003</v>
      </c>
      <c r="B3565" s="179" t="s">
        <v>1480</v>
      </c>
      <c r="C3565" s="178" t="s">
        <v>1481</v>
      </c>
      <c r="D3565" s="178" t="s">
        <v>1482</v>
      </c>
      <c r="E3565" s="374" t="s">
        <v>1483</v>
      </c>
      <c r="F3565" s="374"/>
      <c r="G3565" s="180" t="s">
        <v>1484</v>
      </c>
      <c r="H3565" s="179" t="s">
        <v>1485</v>
      </c>
      <c r="I3565" s="179" t="s">
        <v>1486</v>
      </c>
      <c r="J3565" s="179" t="s">
        <v>1487</v>
      </c>
    </row>
    <row r="3566" spans="1:10" ht="39" customHeight="1">
      <c r="A3566" s="181" t="s">
        <v>1488</v>
      </c>
      <c r="B3566" s="182" t="s">
        <v>1489</v>
      </c>
      <c r="C3566" s="181" t="s">
        <v>13</v>
      </c>
      <c r="D3566" s="181" t="s">
        <v>12</v>
      </c>
      <c r="E3566" s="375" t="s">
        <v>1490</v>
      </c>
      <c r="F3566" s="375"/>
      <c r="G3566" s="183" t="s">
        <v>1491</v>
      </c>
      <c r="H3566" s="195">
        <v>1</v>
      </c>
      <c r="I3566" s="196">
        <v>313.02999999999997</v>
      </c>
      <c r="J3566" s="196">
        <v>313.02999999999997</v>
      </c>
    </row>
    <row r="3567" spans="1:10" ht="25.9" customHeight="1">
      <c r="A3567" s="168" t="s">
        <v>1492</v>
      </c>
      <c r="B3567" s="169" t="s">
        <v>1493</v>
      </c>
      <c r="C3567" s="168" t="s">
        <v>13</v>
      </c>
      <c r="D3567" s="168" t="s">
        <v>1494</v>
      </c>
      <c r="E3567" s="371" t="s">
        <v>1495</v>
      </c>
      <c r="F3567" s="371"/>
      <c r="G3567" s="170" t="s">
        <v>1491</v>
      </c>
      <c r="H3567" s="189">
        <v>0.5</v>
      </c>
      <c r="I3567" s="190">
        <v>22.82</v>
      </c>
      <c r="J3567" s="190">
        <v>11.41</v>
      </c>
    </row>
    <row r="3568" spans="1:10" ht="24" customHeight="1">
      <c r="A3568" s="168" t="s">
        <v>1492</v>
      </c>
      <c r="B3568" s="169" t="s">
        <v>1496</v>
      </c>
      <c r="C3568" s="168" t="s">
        <v>13</v>
      </c>
      <c r="D3568" s="168" t="s">
        <v>1497</v>
      </c>
      <c r="E3568" s="371" t="s">
        <v>1498</v>
      </c>
      <c r="F3568" s="371"/>
      <c r="G3568" s="170" t="s">
        <v>1499</v>
      </c>
      <c r="H3568" s="189">
        <v>0.37290000000000001</v>
      </c>
      <c r="I3568" s="190">
        <v>26.91</v>
      </c>
      <c r="J3568" s="190">
        <v>10.029999999999999</v>
      </c>
    </row>
    <row r="3569" spans="1:10" ht="24" customHeight="1">
      <c r="A3569" s="168" t="s">
        <v>1492</v>
      </c>
      <c r="B3569" s="169" t="s">
        <v>1500</v>
      </c>
      <c r="C3569" s="168" t="s">
        <v>13</v>
      </c>
      <c r="D3569" s="168" t="s">
        <v>1501</v>
      </c>
      <c r="E3569" s="371" t="s">
        <v>1498</v>
      </c>
      <c r="F3569" s="371"/>
      <c r="G3569" s="170" t="s">
        <v>1499</v>
      </c>
      <c r="H3569" s="189">
        <v>1.1186</v>
      </c>
      <c r="I3569" s="190">
        <v>21.78</v>
      </c>
      <c r="J3569" s="190">
        <v>24.36</v>
      </c>
    </row>
    <row r="3570" spans="1:10" ht="25.9" customHeight="1">
      <c r="A3570" s="171" t="s">
        <v>1502</v>
      </c>
      <c r="B3570" s="172" t="s">
        <v>1503</v>
      </c>
      <c r="C3570" s="171" t="s">
        <v>13</v>
      </c>
      <c r="D3570" s="171" t="s">
        <v>1504</v>
      </c>
      <c r="E3570" s="372" t="s">
        <v>1505</v>
      </c>
      <c r="F3570" s="372"/>
      <c r="G3570" s="173" t="s">
        <v>29</v>
      </c>
      <c r="H3570" s="191">
        <v>3.2082999999999999</v>
      </c>
      <c r="I3570" s="192">
        <v>5.18</v>
      </c>
      <c r="J3570" s="192">
        <v>16.61</v>
      </c>
    </row>
    <row r="3571" spans="1:10" ht="39" customHeight="1">
      <c r="A3571" s="171" t="s">
        <v>1502</v>
      </c>
      <c r="B3571" s="172" t="s">
        <v>1506</v>
      </c>
      <c r="C3571" s="171" t="s">
        <v>13</v>
      </c>
      <c r="D3571" s="171" t="s">
        <v>1507</v>
      </c>
      <c r="E3571" s="372" t="s">
        <v>1505</v>
      </c>
      <c r="F3571" s="372"/>
      <c r="G3571" s="173" t="s">
        <v>1491</v>
      </c>
      <c r="H3571" s="191">
        <v>1</v>
      </c>
      <c r="I3571" s="192">
        <v>250</v>
      </c>
      <c r="J3571" s="192">
        <v>250</v>
      </c>
    </row>
    <row r="3572" spans="1:10" ht="24" customHeight="1">
      <c r="A3572" s="171" t="s">
        <v>1502</v>
      </c>
      <c r="B3572" s="172" t="s">
        <v>1508</v>
      </c>
      <c r="C3572" s="171" t="s">
        <v>13</v>
      </c>
      <c r="D3572" s="171" t="s">
        <v>1509</v>
      </c>
      <c r="E3572" s="372" t="s">
        <v>1505</v>
      </c>
      <c r="F3572" s="372"/>
      <c r="G3572" s="173" t="s">
        <v>86</v>
      </c>
      <c r="H3572" s="191">
        <v>1.1299999999999999E-2</v>
      </c>
      <c r="I3572" s="192">
        <v>34.270000000000003</v>
      </c>
      <c r="J3572" s="192">
        <v>0.38</v>
      </c>
    </row>
    <row r="3573" spans="1:10" ht="25.9" customHeight="1">
      <c r="A3573" s="171" t="s">
        <v>1502</v>
      </c>
      <c r="B3573" s="172" t="s">
        <v>1510</v>
      </c>
      <c r="C3573" s="171" t="s">
        <v>13</v>
      </c>
      <c r="D3573" s="171" t="s">
        <v>1511</v>
      </c>
      <c r="E3573" s="372" t="s">
        <v>1505</v>
      </c>
      <c r="F3573" s="372"/>
      <c r="G3573" s="173" t="s">
        <v>86</v>
      </c>
      <c r="H3573" s="191">
        <v>1.32E-2</v>
      </c>
      <c r="I3573" s="192">
        <v>18.36</v>
      </c>
      <c r="J3573" s="192">
        <v>0.24</v>
      </c>
    </row>
    <row r="3574" spans="1:10" ht="25.5">
      <c r="A3574" s="174"/>
      <c r="B3574" s="174"/>
      <c r="C3574" s="174"/>
      <c r="D3574" s="174"/>
      <c r="E3574" s="174" t="s">
        <v>1512</v>
      </c>
      <c r="F3574" s="175">
        <v>27.12</v>
      </c>
      <c r="G3574" s="174" t="s">
        <v>1513</v>
      </c>
      <c r="H3574" s="175">
        <v>0</v>
      </c>
      <c r="I3574" s="174" t="s">
        <v>1514</v>
      </c>
      <c r="J3574" s="175">
        <v>27.12</v>
      </c>
    </row>
    <row r="3575" spans="1:10">
      <c r="A3575" s="174"/>
      <c r="B3575" s="174"/>
      <c r="C3575" s="174"/>
      <c r="D3575" s="174"/>
      <c r="E3575" s="174" t="s">
        <v>1515</v>
      </c>
      <c r="F3575" s="175">
        <v>78.25</v>
      </c>
      <c r="G3575" s="174"/>
      <c r="H3575" s="373" t="s">
        <v>1516</v>
      </c>
      <c r="I3575" s="373"/>
      <c r="J3575" s="175">
        <v>391.28</v>
      </c>
    </row>
    <row r="3576" spans="1:10" ht="49.9" customHeight="1" thickBot="1">
      <c r="A3576" s="176"/>
      <c r="B3576" s="176"/>
      <c r="C3576" s="176"/>
      <c r="D3576" s="176"/>
      <c r="E3576" s="176"/>
      <c r="F3576" s="176"/>
      <c r="G3576" s="176" t="s">
        <v>1517</v>
      </c>
      <c r="H3576" s="193">
        <v>2</v>
      </c>
      <c r="I3576" s="176" t="s">
        <v>1518</v>
      </c>
      <c r="J3576" s="194">
        <v>782.56</v>
      </c>
    </row>
    <row r="3577" spans="1:10" ht="1.1499999999999999" customHeight="1" thickTop="1">
      <c r="A3577" s="177"/>
      <c r="B3577" s="177"/>
      <c r="C3577" s="177"/>
      <c r="D3577" s="177"/>
      <c r="E3577" s="177"/>
      <c r="F3577" s="177"/>
      <c r="G3577" s="177"/>
      <c r="H3577" s="177"/>
      <c r="I3577" s="177"/>
      <c r="J3577" s="177"/>
    </row>
    <row r="3578" spans="1:10">
      <c r="A3578" s="184"/>
      <c r="B3578" s="184"/>
      <c r="C3578" s="184"/>
      <c r="D3578" s="184"/>
      <c r="E3578" s="184"/>
      <c r="F3578" s="184"/>
      <c r="G3578" s="184"/>
      <c r="H3578" s="184"/>
      <c r="I3578" s="184"/>
      <c r="J3578" s="184"/>
    </row>
    <row r="3579" spans="1:10">
      <c r="A3579" s="366" t="s">
        <v>3004</v>
      </c>
      <c r="B3579" s="366"/>
      <c r="C3579" s="366"/>
      <c r="D3579" s="185" t="s">
        <v>3005</v>
      </c>
      <c r="E3579" s="176"/>
      <c r="F3579" s="367"/>
      <c r="G3579" s="366"/>
      <c r="H3579" s="368"/>
      <c r="I3579" s="366"/>
      <c r="J3579" s="366"/>
    </row>
    <row r="3580" spans="1:10">
      <c r="A3580" s="366" t="s">
        <v>3006</v>
      </c>
      <c r="B3580" s="366"/>
      <c r="C3580" s="366"/>
      <c r="D3580" s="185" t="s">
        <v>3007</v>
      </c>
      <c r="E3580" s="176"/>
      <c r="F3580" s="367"/>
      <c r="G3580" s="366"/>
      <c r="H3580" s="368"/>
      <c r="I3580" s="366"/>
      <c r="J3580" s="366"/>
    </row>
    <row r="3581" spans="1:10" ht="25.5">
      <c r="A3581" s="366" t="s">
        <v>3008</v>
      </c>
      <c r="B3581" s="366"/>
      <c r="C3581" s="366"/>
      <c r="D3581" s="185" t="s">
        <v>3009</v>
      </c>
      <c r="E3581" s="176"/>
      <c r="F3581" s="367"/>
      <c r="G3581" s="366"/>
      <c r="H3581" s="368"/>
      <c r="I3581" s="366"/>
      <c r="J3581" s="366"/>
    </row>
    <row r="3582" spans="1:10">
      <c r="A3582" s="176"/>
      <c r="B3582" s="176"/>
      <c r="C3582" s="176"/>
      <c r="D3582" s="185"/>
      <c r="E3582" s="176"/>
      <c r="F3582" s="164"/>
      <c r="G3582" s="176"/>
      <c r="H3582" s="194"/>
      <c r="I3582" s="176"/>
      <c r="J3582" s="176"/>
    </row>
    <row r="3583" spans="1:10">
      <c r="A3583" s="176"/>
      <c r="B3583" s="71" t="s">
        <v>3689</v>
      </c>
      <c r="C3583" s="71"/>
      <c r="D3583" s="71"/>
      <c r="E3583" s="71"/>
      <c r="F3583" s="125"/>
      <c r="G3583" s="125"/>
      <c r="H3583" s="125"/>
      <c r="I3583" s="176"/>
      <c r="J3583" s="176"/>
    </row>
    <row r="3584" spans="1:10">
      <c r="A3584" s="176"/>
      <c r="B3584" s="71"/>
      <c r="C3584" s="71"/>
      <c r="D3584" s="71"/>
      <c r="E3584" s="71"/>
      <c r="F3584" s="125"/>
      <c r="G3584" s="125"/>
      <c r="H3584" s="125"/>
      <c r="I3584" s="176"/>
      <c r="J3584" s="176"/>
    </row>
    <row r="3585" spans="1:10">
      <c r="A3585" s="176"/>
      <c r="B3585" s="122"/>
      <c r="C3585" s="122"/>
      <c r="D3585" s="122"/>
      <c r="E3585" s="122"/>
      <c r="F3585" s="125"/>
      <c r="G3585" s="125"/>
      <c r="H3585" s="125"/>
      <c r="I3585" s="176"/>
      <c r="J3585" s="176"/>
    </row>
    <row r="3586" spans="1:10">
      <c r="A3586" s="176"/>
      <c r="B3586" s="123"/>
      <c r="C3586" s="123"/>
      <c r="D3586" s="123"/>
      <c r="E3586" s="123"/>
      <c r="F3586" s="125"/>
      <c r="G3586" s="125"/>
      <c r="H3586" s="125"/>
      <c r="I3586" s="176"/>
      <c r="J3586" s="176"/>
    </row>
    <row r="3587" spans="1:10">
      <c r="A3587" s="176"/>
      <c r="B3587" s="123"/>
      <c r="C3587" s="123"/>
      <c r="D3587" s="123"/>
      <c r="E3587" s="123"/>
      <c r="F3587" s="125"/>
      <c r="G3587" s="125"/>
      <c r="H3587" s="125"/>
      <c r="I3587" s="176"/>
      <c r="J3587" s="176"/>
    </row>
    <row r="3588" spans="1:10">
      <c r="A3588" s="176"/>
      <c r="B3588" s="123"/>
      <c r="C3588" s="123"/>
      <c r="D3588" s="123"/>
      <c r="E3588" s="123"/>
      <c r="F3588" s="125"/>
      <c r="G3588" s="125"/>
      <c r="H3588" s="125"/>
      <c r="I3588" s="176"/>
      <c r="J3588" s="176"/>
    </row>
    <row r="3589" spans="1:10">
      <c r="A3589" s="186"/>
      <c r="B3589" s="123"/>
      <c r="C3589" s="123"/>
      <c r="D3589" s="123"/>
      <c r="E3589" s="124"/>
      <c r="F3589" s="125"/>
      <c r="G3589" s="125"/>
      <c r="H3589" s="125"/>
      <c r="I3589" s="186"/>
      <c r="J3589" s="186"/>
    </row>
    <row r="3590" spans="1:10">
      <c r="B3590" s="36"/>
      <c r="C3590" s="126"/>
      <c r="D3590" s="36"/>
    </row>
  </sheetData>
  <mergeCells count="2622">
    <mergeCell ref="A7:J7"/>
    <mergeCell ref="E8:F8"/>
    <mergeCell ref="E10:F10"/>
    <mergeCell ref="E11:F11"/>
    <mergeCell ref="E12:F12"/>
    <mergeCell ref="E13:F13"/>
    <mergeCell ref="E5:F5"/>
    <mergeCell ref="G5:H5"/>
    <mergeCell ref="I5:J5"/>
    <mergeCell ref="E6:F6"/>
    <mergeCell ref="G6:H6"/>
    <mergeCell ref="I6:J6"/>
    <mergeCell ref="E29:F29"/>
    <mergeCell ref="E30:F30"/>
    <mergeCell ref="E31:F31"/>
    <mergeCell ref="E32:F32"/>
    <mergeCell ref="H34:I34"/>
    <mergeCell ref="E37:F37"/>
    <mergeCell ref="E23:F23"/>
    <mergeCell ref="E24:F24"/>
    <mergeCell ref="E25:F25"/>
    <mergeCell ref="E26:F26"/>
    <mergeCell ref="E27:F27"/>
    <mergeCell ref="E28:F28"/>
    <mergeCell ref="E14:F14"/>
    <mergeCell ref="E15:F15"/>
    <mergeCell ref="E16:F16"/>
    <mergeCell ref="E17:F17"/>
    <mergeCell ref="H19:I19"/>
    <mergeCell ref="E22:F22"/>
    <mergeCell ref="H62:I62"/>
    <mergeCell ref="E50:F50"/>
    <mergeCell ref="E51:F51"/>
    <mergeCell ref="E52:F52"/>
    <mergeCell ref="E53:F53"/>
    <mergeCell ref="E54:F54"/>
    <mergeCell ref="E55:F55"/>
    <mergeCell ref="E44:F44"/>
    <mergeCell ref="E45:F45"/>
    <mergeCell ref="E46:F46"/>
    <mergeCell ref="E47:F47"/>
    <mergeCell ref="E48:F48"/>
    <mergeCell ref="E49:F49"/>
    <mergeCell ref="E38:F38"/>
    <mergeCell ref="E39:F39"/>
    <mergeCell ref="E40:F40"/>
    <mergeCell ref="E41:F41"/>
    <mergeCell ref="E42:F42"/>
    <mergeCell ref="E43:F43"/>
    <mergeCell ref="E71:F71"/>
    <mergeCell ref="E72:F72"/>
    <mergeCell ref="E73:F73"/>
    <mergeCell ref="E74:F74"/>
    <mergeCell ref="E75:F75"/>
    <mergeCell ref="E76:F76"/>
    <mergeCell ref="E65:F65"/>
    <mergeCell ref="E66:F66"/>
    <mergeCell ref="E67:F67"/>
    <mergeCell ref="E68:F68"/>
    <mergeCell ref="E69:F69"/>
    <mergeCell ref="E70:F70"/>
    <mergeCell ref="E56:F56"/>
    <mergeCell ref="E57:F57"/>
    <mergeCell ref="E58:F58"/>
    <mergeCell ref="E59:F59"/>
    <mergeCell ref="E60:F60"/>
    <mergeCell ref="E95:F95"/>
    <mergeCell ref="E96:F96"/>
    <mergeCell ref="E97:F97"/>
    <mergeCell ref="E98:F98"/>
    <mergeCell ref="H100:I100"/>
    <mergeCell ref="E103:F103"/>
    <mergeCell ref="H87:I87"/>
    <mergeCell ref="E90:F90"/>
    <mergeCell ref="E91:F91"/>
    <mergeCell ref="E92:F92"/>
    <mergeCell ref="E93:F93"/>
    <mergeCell ref="E94:F94"/>
    <mergeCell ref="H78:I78"/>
    <mergeCell ref="E81:F81"/>
    <mergeCell ref="E82:F82"/>
    <mergeCell ref="E83:F83"/>
    <mergeCell ref="E84:F84"/>
    <mergeCell ref="E85:F85"/>
    <mergeCell ref="E122:F122"/>
    <mergeCell ref="E123:F123"/>
    <mergeCell ref="E124:F124"/>
    <mergeCell ref="E125:F125"/>
    <mergeCell ref="E126:F126"/>
    <mergeCell ref="E127:F127"/>
    <mergeCell ref="E113:F113"/>
    <mergeCell ref="E114:F114"/>
    <mergeCell ref="E115:F115"/>
    <mergeCell ref="E116:F116"/>
    <mergeCell ref="H118:I118"/>
    <mergeCell ref="E121:F121"/>
    <mergeCell ref="E104:F104"/>
    <mergeCell ref="E105:F105"/>
    <mergeCell ref="E106:F106"/>
    <mergeCell ref="H108:I108"/>
    <mergeCell ref="E111:F111"/>
    <mergeCell ref="E112:F112"/>
    <mergeCell ref="E146:F146"/>
    <mergeCell ref="H148:I148"/>
    <mergeCell ref="E151:F151"/>
    <mergeCell ref="E152:F152"/>
    <mergeCell ref="E153:F153"/>
    <mergeCell ref="E154:F154"/>
    <mergeCell ref="H138:I138"/>
    <mergeCell ref="E141:F141"/>
    <mergeCell ref="E142:F142"/>
    <mergeCell ref="E143:F143"/>
    <mergeCell ref="E144:F144"/>
    <mergeCell ref="E145:F145"/>
    <mergeCell ref="E128:F128"/>
    <mergeCell ref="H130:I130"/>
    <mergeCell ref="E133:F133"/>
    <mergeCell ref="E134:F134"/>
    <mergeCell ref="E135:F135"/>
    <mergeCell ref="E136:F136"/>
    <mergeCell ref="E173:F173"/>
    <mergeCell ref="E174:F174"/>
    <mergeCell ref="E175:F175"/>
    <mergeCell ref="E176:F176"/>
    <mergeCell ref="H178:I178"/>
    <mergeCell ref="E181:F181"/>
    <mergeCell ref="E164:F164"/>
    <mergeCell ref="E165:F165"/>
    <mergeCell ref="E166:F166"/>
    <mergeCell ref="H168:I168"/>
    <mergeCell ref="E171:F171"/>
    <mergeCell ref="E172:F172"/>
    <mergeCell ref="E155:F155"/>
    <mergeCell ref="E156:F156"/>
    <mergeCell ref="E157:F157"/>
    <mergeCell ref="E158:F158"/>
    <mergeCell ref="H160:I160"/>
    <mergeCell ref="E163:F163"/>
    <mergeCell ref="E197:F197"/>
    <mergeCell ref="H199:I199"/>
    <mergeCell ref="E202:F202"/>
    <mergeCell ref="E203:F203"/>
    <mergeCell ref="E204:F204"/>
    <mergeCell ref="E205:F205"/>
    <mergeCell ref="E188:F188"/>
    <mergeCell ref="H190:I190"/>
    <mergeCell ref="E193:F193"/>
    <mergeCell ref="E194:F194"/>
    <mergeCell ref="E195:F195"/>
    <mergeCell ref="E196:F196"/>
    <mergeCell ref="E182:F182"/>
    <mergeCell ref="E183:F183"/>
    <mergeCell ref="E184:F184"/>
    <mergeCell ref="E185:F185"/>
    <mergeCell ref="E186:F186"/>
    <mergeCell ref="E187:F187"/>
    <mergeCell ref="E221:F221"/>
    <mergeCell ref="E222:F222"/>
    <mergeCell ref="E223:F223"/>
    <mergeCell ref="E224:F224"/>
    <mergeCell ref="H226:I226"/>
    <mergeCell ref="E229:F229"/>
    <mergeCell ref="E212:F212"/>
    <mergeCell ref="E213:F213"/>
    <mergeCell ref="H215:I215"/>
    <mergeCell ref="E218:F218"/>
    <mergeCell ref="E219:F219"/>
    <mergeCell ref="E220:F220"/>
    <mergeCell ref="E206:F206"/>
    <mergeCell ref="E207:F207"/>
    <mergeCell ref="E208:F208"/>
    <mergeCell ref="E209:F209"/>
    <mergeCell ref="E210:F210"/>
    <mergeCell ref="E211:F211"/>
    <mergeCell ref="E245:F245"/>
    <mergeCell ref="E246:F246"/>
    <mergeCell ref="H248:I248"/>
    <mergeCell ref="E251:F251"/>
    <mergeCell ref="E252:F252"/>
    <mergeCell ref="E253:F253"/>
    <mergeCell ref="H237:I237"/>
    <mergeCell ref="E240:F240"/>
    <mergeCell ref="E241:F241"/>
    <mergeCell ref="E242:F242"/>
    <mergeCell ref="E243:F243"/>
    <mergeCell ref="E244:F244"/>
    <mergeCell ref="E230:F230"/>
    <mergeCell ref="E231:F231"/>
    <mergeCell ref="E232:F232"/>
    <mergeCell ref="E233:F233"/>
    <mergeCell ref="E234:F234"/>
    <mergeCell ref="E235:F235"/>
    <mergeCell ref="H270:I270"/>
    <mergeCell ref="E273:F273"/>
    <mergeCell ref="E274:F274"/>
    <mergeCell ref="E275:F275"/>
    <mergeCell ref="E276:F276"/>
    <mergeCell ref="E277:F277"/>
    <mergeCell ref="E263:F263"/>
    <mergeCell ref="E264:F264"/>
    <mergeCell ref="E265:F265"/>
    <mergeCell ref="E266:F266"/>
    <mergeCell ref="E267:F267"/>
    <mergeCell ref="E268:F268"/>
    <mergeCell ref="E254:F254"/>
    <mergeCell ref="E255:F255"/>
    <mergeCell ref="E256:F256"/>
    <mergeCell ref="E257:F257"/>
    <mergeCell ref="H259:I259"/>
    <mergeCell ref="E262:F262"/>
    <mergeCell ref="E296:F296"/>
    <mergeCell ref="E297:F297"/>
    <mergeCell ref="H299:I299"/>
    <mergeCell ref="E302:F302"/>
    <mergeCell ref="E303:F303"/>
    <mergeCell ref="E304:F304"/>
    <mergeCell ref="E287:F287"/>
    <mergeCell ref="E288:F288"/>
    <mergeCell ref="H290:I290"/>
    <mergeCell ref="E293:F293"/>
    <mergeCell ref="E294:F294"/>
    <mergeCell ref="E295:F295"/>
    <mergeCell ref="E278:F278"/>
    <mergeCell ref="E279:F279"/>
    <mergeCell ref="H281:I281"/>
    <mergeCell ref="E284:F284"/>
    <mergeCell ref="E285:F285"/>
    <mergeCell ref="E286:F286"/>
    <mergeCell ref="E320:F320"/>
    <mergeCell ref="E321:F321"/>
    <mergeCell ref="E322:F322"/>
    <mergeCell ref="E323:F323"/>
    <mergeCell ref="E324:F324"/>
    <mergeCell ref="H326:I326"/>
    <mergeCell ref="E311:F311"/>
    <mergeCell ref="E312:F312"/>
    <mergeCell ref="E313:F313"/>
    <mergeCell ref="H315:I315"/>
    <mergeCell ref="E318:F318"/>
    <mergeCell ref="E319:F319"/>
    <mergeCell ref="E305:F305"/>
    <mergeCell ref="E306:F306"/>
    <mergeCell ref="E307:F307"/>
    <mergeCell ref="E308:F308"/>
    <mergeCell ref="E309:F309"/>
    <mergeCell ref="E310:F310"/>
    <mergeCell ref="E344:F344"/>
    <mergeCell ref="E345:F345"/>
    <mergeCell ref="E346:F346"/>
    <mergeCell ref="H348:I348"/>
    <mergeCell ref="E351:F351"/>
    <mergeCell ref="E352:F352"/>
    <mergeCell ref="E335:F335"/>
    <mergeCell ref="H337:I337"/>
    <mergeCell ref="E340:F340"/>
    <mergeCell ref="E341:F341"/>
    <mergeCell ref="E342:F342"/>
    <mergeCell ref="E343:F343"/>
    <mergeCell ref="E329:F329"/>
    <mergeCell ref="E330:F330"/>
    <mergeCell ref="E331:F331"/>
    <mergeCell ref="E332:F332"/>
    <mergeCell ref="E333:F333"/>
    <mergeCell ref="E334:F334"/>
    <mergeCell ref="E368:F368"/>
    <mergeCell ref="H370:I370"/>
    <mergeCell ref="E373:F373"/>
    <mergeCell ref="E374:F374"/>
    <mergeCell ref="E375:F375"/>
    <mergeCell ref="E376:F376"/>
    <mergeCell ref="E362:F362"/>
    <mergeCell ref="E363:F363"/>
    <mergeCell ref="E364:F364"/>
    <mergeCell ref="E365:F365"/>
    <mergeCell ref="E366:F366"/>
    <mergeCell ref="E367:F367"/>
    <mergeCell ref="E353:F353"/>
    <mergeCell ref="E354:F354"/>
    <mergeCell ref="E355:F355"/>
    <mergeCell ref="E356:F356"/>
    <mergeCell ref="E357:F357"/>
    <mergeCell ref="H359:I359"/>
    <mergeCell ref="H393:I393"/>
    <mergeCell ref="E396:F396"/>
    <mergeCell ref="E397:F397"/>
    <mergeCell ref="E398:F398"/>
    <mergeCell ref="E399:F399"/>
    <mergeCell ref="E400:F400"/>
    <mergeCell ref="H384:I384"/>
    <mergeCell ref="E387:F387"/>
    <mergeCell ref="E388:F388"/>
    <mergeCell ref="E389:F389"/>
    <mergeCell ref="E390:F390"/>
    <mergeCell ref="E391:F391"/>
    <mergeCell ref="E377:F377"/>
    <mergeCell ref="E378:F378"/>
    <mergeCell ref="E379:F379"/>
    <mergeCell ref="E380:F380"/>
    <mergeCell ref="E381:F381"/>
    <mergeCell ref="E382:F382"/>
    <mergeCell ref="E416:F416"/>
    <mergeCell ref="E417:F417"/>
    <mergeCell ref="E418:F418"/>
    <mergeCell ref="H420:I420"/>
    <mergeCell ref="E423:F423"/>
    <mergeCell ref="E424:F424"/>
    <mergeCell ref="E410:F410"/>
    <mergeCell ref="E411:F411"/>
    <mergeCell ref="E412:F412"/>
    <mergeCell ref="E413:F413"/>
    <mergeCell ref="E414:F414"/>
    <mergeCell ref="E415:F415"/>
    <mergeCell ref="H402:I402"/>
    <mergeCell ref="E405:F405"/>
    <mergeCell ref="E406:F406"/>
    <mergeCell ref="E407:F407"/>
    <mergeCell ref="E408:F408"/>
    <mergeCell ref="E409:F409"/>
    <mergeCell ref="E440:F440"/>
    <mergeCell ref="H442:I442"/>
    <mergeCell ref="E445:F445"/>
    <mergeCell ref="E446:F446"/>
    <mergeCell ref="E447:F447"/>
    <mergeCell ref="E448:F448"/>
    <mergeCell ref="E434:F434"/>
    <mergeCell ref="E435:F435"/>
    <mergeCell ref="E436:F436"/>
    <mergeCell ref="E437:F437"/>
    <mergeCell ref="E438:F438"/>
    <mergeCell ref="E439:F439"/>
    <mergeCell ref="E425:F425"/>
    <mergeCell ref="E426:F426"/>
    <mergeCell ref="E427:F427"/>
    <mergeCell ref="E428:F428"/>
    <mergeCell ref="E429:F429"/>
    <mergeCell ref="H431:I431"/>
    <mergeCell ref="E467:F467"/>
    <mergeCell ref="E468:F468"/>
    <mergeCell ref="E469:F469"/>
    <mergeCell ref="E470:F470"/>
    <mergeCell ref="E471:F471"/>
    <mergeCell ref="E472:F472"/>
    <mergeCell ref="E458:F458"/>
    <mergeCell ref="E459:F459"/>
    <mergeCell ref="E460:F460"/>
    <mergeCell ref="E461:F461"/>
    <mergeCell ref="E462:F462"/>
    <mergeCell ref="H464:I464"/>
    <mergeCell ref="E449:F449"/>
    <mergeCell ref="E450:F450"/>
    <mergeCell ref="E451:F451"/>
    <mergeCell ref="H453:I453"/>
    <mergeCell ref="E456:F456"/>
    <mergeCell ref="E457:F457"/>
    <mergeCell ref="H489:I489"/>
    <mergeCell ref="E492:F492"/>
    <mergeCell ref="E493:F493"/>
    <mergeCell ref="E494:F494"/>
    <mergeCell ref="E495:F495"/>
    <mergeCell ref="E496:F496"/>
    <mergeCell ref="E482:F482"/>
    <mergeCell ref="E483:F483"/>
    <mergeCell ref="E484:F484"/>
    <mergeCell ref="E485:F485"/>
    <mergeCell ref="E486:F486"/>
    <mergeCell ref="E487:F487"/>
    <mergeCell ref="E473:F473"/>
    <mergeCell ref="H475:I475"/>
    <mergeCell ref="E478:F478"/>
    <mergeCell ref="E479:F479"/>
    <mergeCell ref="E480:F480"/>
    <mergeCell ref="E481:F481"/>
    <mergeCell ref="E512:F512"/>
    <mergeCell ref="E513:F513"/>
    <mergeCell ref="E514:F514"/>
    <mergeCell ref="H516:I516"/>
    <mergeCell ref="E519:F519"/>
    <mergeCell ref="E520:F520"/>
    <mergeCell ref="E506:F506"/>
    <mergeCell ref="E507:F507"/>
    <mergeCell ref="E508:F508"/>
    <mergeCell ref="E509:F509"/>
    <mergeCell ref="E510:F510"/>
    <mergeCell ref="E511:F511"/>
    <mergeCell ref="H498:I498"/>
    <mergeCell ref="E501:F501"/>
    <mergeCell ref="E502:F502"/>
    <mergeCell ref="E503:F503"/>
    <mergeCell ref="E504:F504"/>
    <mergeCell ref="E505:F505"/>
    <mergeCell ref="H537:I537"/>
    <mergeCell ref="E540:F540"/>
    <mergeCell ref="E541:F541"/>
    <mergeCell ref="E542:F542"/>
    <mergeCell ref="E543:F543"/>
    <mergeCell ref="E544:F544"/>
    <mergeCell ref="E530:F530"/>
    <mergeCell ref="E531:F531"/>
    <mergeCell ref="E532:F532"/>
    <mergeCell ref="E533:F533"/>
    <mergeCell ref="E534:F534"/>
    <mergeCell ref="E535:F535"/>
    <mergeCell ref="E521:F521"/>
    <mergeCell ref="E522:F522"/>
    <mergeCell ref="E523:F523"/>
    <mergeCell ref="E524:F524"/>
    <mergeCell ref="H526:I526"/>
    <mergeCell ref="E529:F529"/>
    <mergeCell ref="E560:F560"/>
    <mergeCell ref="E561:F561"/>
    <mergeCell ref="H563:I563"/>
    <mergeCell ref="E566:F566"/>
    <mergeCell ref="E567:F567"/>
    <mergeCell ref="E568:F568"/>
    <mergeCell ref="E554:F554"/>
    <mergeCell ref="E555:F555"/>
    <mergeCell ref="E556:F556"/>
    <mergeCell ref="E557:F557"/>
    <mergeCell ref="E558:F558"/>
    <mergeCell ref="E559:F559"/>
    <mergeCell ref="H546:I546"/>
    <mergeCell ref="E549:F549"/>
    <mergeCell ref="E550:F550"/>
    <mergeCell ref="E551:F551"/>
    <mergeCell ref="E552:F552"/>
    <mergeCell ref="E553:F553"/>
    <mergeCell ref="H585:I585"/>
    <mergeCell ref="E588:F588"/>
    <mergeCell ref="E589:F589"/>
    <mergeCell ref="E590:F590"/>
    <mergeCell ref="E591:F591"/>
    <mergeCell ref="E592:F592"/>
    <mergeCell ref="E578:F578"/>
    <mergeCell ref="E579:F579"/>
    <mergeCell ref="E580:F580"/>
    <mergeCell ref="E581:F581"/>
    <mergeCell ref="E582:F582"/>
    <mergeCell ref="E583:F583"/>
    <mergeCell ref="E569:F569"/>
    <mergeCell ref="E570:F570"/>
    <mergeCell ref="E571:F571"/>
    <mergeCell ref="E572:F572"/>
    <mergeCell ref="H574:I574"/>
    <mergeCell ref="E577:F577"/>
    <mergeCell ref="E608:F608"/>
    <mergeCell ref="H610:I610"/>
    <mergeCell ref="E613:F613"/>
    <mergeCell ref="E614:F614"/>
    <mergeCell ref="E615:F615"/>
    <mergeCell ref="E616:F616"/>
    <mergeCell ref="E602:F602"/>
    <mergeCell ref="E603:F603"/>
    <mergeCell ref="E604:F604"/>
    <mergeCell ref="E605:F605"/>
    <mergeCell ref="E606:F606"/>
    <mergeCell ref="E607:F607"/>
    <mergeCell ref="E593:F593"/>
    <mergeCell ref="E594:F594"/>
    <mergeCell ref="E595:F595"/>
    <mergeCell ref="E596:F596"/>
    <mergeCell ref="E597:F597"/>
    <mergeCell ref="H599:I599"/>
    <mergeCell ref="E635:F635"/>
    <mergeCell ref="E636:F636"/>
    <mergeCell ref="E637:F637"/>
    <mergeCell ref="E638:F638"/>
    <mergeCell ref="E639:F639"/>
    <mergeCell ref="E640:F640"/>
    <mergeCell ref="E626:F626"/>
    <mergeCell ref="E627:F627"/>
    <mergeCell ref="E628:F628"/>
    <mergeCell ref="E629:F629"/>
    <mergeCell ref="E630:F630"/>
    <mergeCell ref="H632:I632"/>
    <mergeCell ref="E617:F617"/>
    <mergeCell ref="E618:F618"/>
    <mergeCell ref="E619:F619"/>
    <mergeCell ref="H621:I621"/>
    <mergeCell ref="E624:F624"/>
    <mergeCell ref="E625:F625"/>
    <mergeCell ref="E656:F656"/>
    <mergeCell ref="H658:I658"/>
    <mergeCell ref="E661:F661"/>
    <mergeCell ref="E662:F662"/>
    <mergeCell ref="E663:F663"/>
    <mergeCell ref="E664:F664"/>
    <mergeCell ref="E650:F650"/>
    <mergeCell ref="E651:F651"/>
    <mergeCell ref="E652:F652"/>
    <mergeCell ref="E653:F653"/>
    <mergeCell ref="E654:F654"/>
    <mergeCell ref="E655:F655"/>
    <mergeCell ref="E641:F641"/>
    <mergeCell ref="E642:F642"/>
    <mergeCell ref="H644:I644"/>
    <mergeCell ref="E647:F647"/>
    <mergeCell ref="E648:F648"/>
    <mergeCell ref="E649:F649"/>
    <mergeCell ref="E683:F683"/>
    <mergeCell ref="E684:F684"/>
    <mergeCell ref="E685:F685"/>
    <mergeCell ref="E686:F686"/>
    <mergeCell ref="E687:F687"/>
    <mergeCell ref="E688:F688"/>
    <mergeCell ref="E674:F674"/>
    <mergeCell ref="E675:F675"/>
    <mergeCell ref="E676:F676"/>
    <mergeCell ref="E677:F677"/>
    <mergeCell ref="E678:F678"/>
    <mergeCell ref="H680:I680"/>
    <mergeCell ref="E665:F665"/>
    <mergeCell ref="E666:F666"/>
    <mergeCell ref="E667:F667"/>
    <mergeCell ref="H669:I669"/>
    <mergeCell ref="E672:F672"/>
    <mergeCell ref="E673:F673"/>
    <mergeCell ref="E707:F707"/>
    <mergeCell ref="E708:F708"/>
    <mergeCell ref="E709:F709"/>
    <mergeCell ref="E710:F710"/>
    <mergeCell ref="E711:F711"/>
    <mergeCell ref="E712:F712"/>
    <mergeCell ref="E698:F698"/>
    <mergeCell ref="E699:F699"/>
    <mergeCell ref="E700:F700"/>
    <mergeCell ref="E701:F701"/>
    <mergeCell ref="H703:I703"/>
    <mergeCell ref="E706:F706"/>
    <mergeCell ref="E689:F689"/>
    <mergeCell ref="H691:I691"/>
    <mergeCell ref="E694:F694"/>
    <mergeCell ref="E695:F695"/>
    <mergeCell ref="E696:F696"/>
    <mergeCell ref="E697:F697"/>
    <mergeCell ref="E728:F728"/>
    <mergeCell ref="E729:F729"/>
    <mergeCell ref="H731:I731"/>
    <mergeCell ref="E734:F734"/>
    <mergeCell ref="E735:F735"/>
    <mergeCell ref="E736:F736"/>
    <mergeCell ref="E722:F722"/>
    <mergeCell ref="E723:F723"/>
    <mergeCell ref="E724:F724"/>
    <mergeCell ref="E725:F725"/>
    <mergeCell ref="E726:F726"/>
    <mergeCell ref="E727:F727"/>
    <mergeCell ref="E713:F713"/>
    <mergeCell ref="E714:F714"/>
    <mergeCell ref="E715:F715"/>
    <mergeCell ref="H717:I717"/>
    <mergeCell ref="E720:F720"/>
    <mergeCell ref="E721:F721"/>
    <mergeCell ref="H753:I753"/>
    <mergeCell ref="E756:F756"/>
    <mergeCell ref="E757:F757"/>
    <mergeCell ref="E758:F758"/>
    <mergeCell ref="E759:F759"/>
    <mergeCell ref="E760:F760"/>
    <mergeCell ref="E746:F746"/>
    <mergeCell ref="E747:F747"/>
    <mergeCell ref="E748:F748"/>
    <mergeCell ref="E749:F749"/>
    <mergeCell ref="E750:F750"/>
    <mergeCell ref="E751:F751"/>
    <mergeCell ref="E737:F737"/>
    <mergeCell ref="E738:F738"/>
    <mergeCell ref="E739:F739"/>
    <mergeCell ref="E740:F740"/>
    <mergeCell ref="H742:I742"/>
    <mergeCell ref="E745:F745"/>
    <mergeCell ref="E776:F776"/>
    <mergeCell ref="E777:F777"/>
    <mergeCell ref="H779:I779"/>
    <mergeCell ref="E782:F782"/>
    <mergeCell ref="E783:F783"/>
    <mergeCell ref="E784:F784"/>
    <mergeCell ref="E770:F770"/>
    <mergeCell ref="E771:F771"/>
    <mergeCell ref="E772:F772"/>
    <mergeCell ref="E773:F773"/>
    <mergeCell ref="E774:F774"/>
    <mergeCell ref="E775:F775"/>
    <mergeCell ref="E761:F761"/>
    <mergeCell ref="E762:F762"/>
    <mergeCell ref="E763:F763"/>
    <mergeCell ref="H765:I765"/>
    <mergeCell ref="E768:F768"/>
    <mergeCell ref="E769:F769"/>
    <mergeCell ref="H801:I801"/>
    <mergeCell ref="E804:F804"/>
    <mergeCell ref="E805:F805"/>
    <mergeCell ref="E806:F806"/>
    <mergeCell ref="E807:F807"/>
    <mergeCell ref="E808:F808"/>
    <mergeCell ref="E794:F794"/>
    <mergeCell ref="E795:F795"/>
    <mergeCell ref="E796:F796"/>
    <mergeCell ref="E797:F797"/>
    <mergeCell ref="E798:F798"/>
    <mergeCell ref="E799:F799"/>
    <mergeCell ref="E785:F785"/>
    <mergeCell ref="E786:F786"/>
    <mergeCell ref="E787:F787"/>
    <mergeCell ref="E788:F788"/>
    <mergeCell ref="H790:I790"/>
    <mergeCell ref="E793:F793"/>
    <mergeCell ref="E827:F827"/>
    <mergeCell ref="E828:F828"/>
    <mergeCell ref="E829:F829"/>
    <mergeCell ref="E830:F830"/>
    <mergeCell ref="E831:F831"/>
    <mergeCell ref="E832:F832"/>
    <mergeCell ref="E818:F818"/>
    <mergeCell ref="E819:F819"/>
    <mergeCell ref="E820:F820"/>
    <mergeCell ref="E821:F821"/>
    <mergeCell ref="H823:I823"/>
    <mergeCell ref="E826:F826"/>
    <mergeCell ref="E809:F809"/>
    <mergeCell ref="E810:F810"/>
    <mergeCell ref="H812:I812"/>
    <mergeCell ref="E815:F815"/>
    <mergeCell ref="E816:F816"/>
    <mergeCell ref="E817:F817"/>
    <mergeCell ref="E848:F848"/>
    <mergeCell ref="E849:F849"/>
    <mergeCell ref="E850:F850"/>
    <mergeCell ref="E851:F851"/>
    <mergeCell ref="H853:I853"/>
    <mergeCell ref="E856:F856"/>
    <mergeCell ref="E842:F842"/>
    <mergeCell ref="E843:F843"/>
    <mergeCell ref="E844:F844"/>
    <mergeCell ref="E845:F845"/>
    <mergeCell ref="E846:F846"/>
    <mergeCell ref="E847:F847"/>
    <mergeCell ref="E833:F833"/>
    <mergeCell ref="H835:I835"/>
    <mergeCell ref="E838:F838"/>
    <mergeCell ref="E839:F839"/>
    <mergeCell ref="E840:F840"/>
    <mergeCell ref="E841:F841"/>
    <mergeCell ref="E872:F872"/>
    <mergeCell ref="H874:I874"/>
    <mergeCell ref="E877:F877"/>
    <mergeCell ref="E878:F878"/>
    <mergeCell ref="E879:F879"/>
    <mergeCell ref="E880:F880"/>
    <mergeCell ref="E866:F866"/>
    <mergeCell ref="E867:F867"/>
    <mergeCell ref="E868:F868"/>
    <mergeCell ref="E869:F869"/>
    <mergeCell ref="E870:F870"/>
    <mergeCell ref="E871:F871"/>
    <mergeCell ref="E857:F857"/>
    <mergeCell ref="E858:F858"/>
    <mergeCell ref="E859:F859"/>
    <mergeCell ref="E860:F860"/>
    <mergeCell ref="E861:F861"/>
    <mergeCell ref="H863:I863"/>
    <mergeCell ref="H897:I897"/>
    <mergeCell ref="E900:F900"/>
    <mergeCell ref="E901:F901"/>
    <mergeCell ref="E902:F902"/>
    <mergeCell ref="E903:F903"/>
    <mergeCell ref="E904:F904"/>
    <mergeCell ref="E890:F890"/>
    <mergeCell ref="E891:F891"/>
    <mergeCell ref="E892:F892"/>
    <mergeCell ref="E893:F893"/>
    <mergeCell ref="E894:F894"/>
    <mergeCell ref="E895:F895"/>
    <mergeCell ref="E881:F881"/>
    <mergeCell ref="H883:I883"/>
    <mergeCell ref="E886:F886"/>
    <mergeCell ref="E887:F887"/>
    <mergeCell ref="E888:F888"/>
    <mergeCell ref="E889:F889"/>
    <mergeCell ref="E923:F923"/>
    <mergeCell ref="E924:F924"/>
    <mergeCell ref="E925:F925"/>
    <mergeCell ref="H927:I927"/>
    <mergeCell ref="E930:F930"/>
    <mergeCell ref="E931:F931"/>
    <mergeCell ref="E914:F914"/>
    <mergeCell ref="E915:F915"/>
    <mergeCell ref="E916:F916"/>
    <mergeCell ref="H918:I918"/>
    <mergeCell ref="E921:F921"/>
    <mergeCell ref="E922:F922"/>
    <mergeCell ref="E905:F905"/>
    <mergeCell ref="H907:I907"/>
    <mergeCell ref="E910:F910"/>
    <mergeCell ref="E911:F911"/>
    <mergeCell ref="E912:F912"/>
    <mergeCell ref="E913:F913"/>
    <mergeCell ref="E947:F947"/>
    <mergeCell ref="E948:F948"/>
    <mergeCell ref="E949:F949"/>
    <mergeCell ref="H951:I951"/>
    <mergeCell ref="E954:F954"/>
    <mergeCell ref="E955:F955"/>
    <mergeCell ref="E938:F938"/>
    <mergeCell ref="E939:F939"/>
    <mergeCell ref="H941:I941"/>
    <mergeCell ref="E944:F944"/>
    <mergeCell ref="E945:F945"/>
    <mergeCell ref="E946:F946"/>
    <mergeCell ref="E932:F932"/>
    <mergeCell ref="E933:F933"/>
    <mergeCell ref="E934:F934"/>
    <mergeCell ref="E935:F935"/>
    <mergeCell ref="E936:F936"/>
    <mergeCell ref="E937:F937"/>
    <mergeCell ref="E971:F971"/>
    <mergeCell ref="E972:F972"/>
    <mergeCell ref="E973:F973"/>
    <mergeCell ref="H975:I975"/>
    <mergeCell ref="E978:F978"/>
    <mergeCell ref="E979:F979"/>
    <mergeCell ref="H963:I963"/>
    <mergeCell ref="E966:F966"/>
    <mergeCell ref="E967:F967"/>
    <mergeCell ref="E968:F968"/>
    <mergeCell ref="E969:F969"/>
    <mergeCell ref="E970:F970"/>
    <mergeCell ref="E956:F956"/>
    <mergeCell ref="E957:F957"/>
    <mergeCell ref="E958:F958"/>
    <mergeCell ref="E959:F959"/>
    <mergeCell ref="E960:F960"/>
    <mergeCell ref="E961:F961"/>
    <mergeCell ref="E995:F995"/>
    <mergeCell ref="H997:I997"/>
    <mergeCell ref="E1000:F1000"/>
    <mergeCell ref="E1001:F1001"/>
    <mergeCell ref="E1002:F1002"/>
    <mergeCell ref="E1003:F1003"/>
    <mergeCell ref="H987:I987"/>
    <mergeCell ref="E990:F990"/>
    <mergeCell ref="E991:F991"/>
    <mergeCell ref="E992:F992"/>
    <mergeCell ref="E993:F993"/>
    <mergeCell ref="E994:F994"/>
    <mergeCell ref="E980:F980"/>
    <mergeCell ref="E981:F981"/>
    <mergeCell ref="E982:F982"/>
    <mergeCell ref="E983:F983"/>
    <mergeCell ref="E984:F984"/>
    <mergeCell ref="E985:F985"/>
    <mergeCell ref="E1022:F1022"/>
    <mergeCell ref="E1023:F1023"/>
    <mergeCell ref="E1024:F1024"/>
    <mergeCell ref="E1025:F1025"/>
    <mergeCell ref="E1026:F1026"/>
    <mergeCell ref="E1027:F1027"/>
    <mergeCell ref="E1013:F1013"/>
    <mergeCell ref="E1014:F1014"/>
    <mergeCell ref="E1015:F1015"/>
    <mergeCell ref="E1016:F1016"/>
    <mergeCell ref="H1018:I1018"/>
    <mergeCell ref="E1021:F1021"/>
    <mergeCell ref="E1004:F1004"/>
    <mergeCell ref="H1006:I1006"/>
    <mergeCell ref="E1009:F1009"/>
    <mergeCell ref="E1010:F1010"/>
    <mergeCell ref="E1011:F1011"/>
    <mergeCell ref="E1012:F1012"/>
    <mergeCell ref="E1043:F1043"/>
    <mergeCell ref="E1044:F1044"/>
    <mergeCell ref="E1045:F1045"/>
    <mergeCell ref="E1046:F1046"/>
    <mergeCell ref="H1048:I1048"/>
    <mergeCell ref="E1051:F1051"/>
    <mergeCell ref="E1037:F1037"/>
    <mergeCell ref="E1038:F1038"/>
    <mergeCell ref="E1039:F1039"/>
    <mergeCell ref="E1040:F1040"/>
    <mergeCell ref="E1041:F1041"/>
    <mergeCell ref="E1042:F1042"/>
    <mergeCell ref="E1028:F1028"/>
    <mergeCell ref="E1029:F1029"/>
    <mergeCell ref="H1031:I1031"/>
    <mergeCell ref="E1034:F1034"/>
    <mergeCell ref="E1035:F1035"/>
    <mergeCell ref="E1036:F1036"/>
    <mergeCell ref="E1070:F1070"/>
    <mergeCell ref="E1071:F1071"/>
    <mergeCell ref="E1072:F1072"/>
    <mergeCell ref="E1073:F1073"/>
    <mergeCell ref="E1074:F1074"/>
    <mergeCell ref="E1075:F1075"/>
    <mergeCell ref="E1061:F1061"/>
    <mergeCell ref="E1062:F1062"/>
    <mergeCell ref="E1063:F1063"/>
    <mergeCell ref="E1064:F1064"/>
    <mergeCell ref="E1065:F1065"/>
    <mergeCell ref="H1067:I1067"/>
    <mergeCell ref="E1052:F1052"/>
    <mergeCell ref="E1053:F1053"/>
    <mergeCell ref="E1054:F1054"/>
    <mergeCell ref="E1055:F1055"/>
    <mergeCell ref="H1057:I1057"/>
    <mergeCell ref="E1060:F1060"/>
    <mergeCell ref="E1094:F1094"/>
    <mergeCell ref="E1095:F1095"/>
    <mergeCell ref="E1096:F1096"/>
    <mergeCell ref="E1097:F1097"/>
    <mergeCell ref="E1098:F1098"/>
    <mergeCell ref="H1100:I1100"/>
    <mergeCell ref="E1085:F1085"/>
    <mergeCell ref="E1086:F1086"/>
    <mergeCell ref="E1087:F1087"/>
    <mergeCell ref="E1088:F1088"/>
    <mergeCell ref="E1089:F1089"/>
    <mergeCell ref="H1091:I1091"/>
    <mergeCell ref="E1076:F1076"/>
    <mergeCell ref="E1077:F1077"/>
    <mergeCell ref="E1078:F1078"/>
    <mergeCell ref="E1079:F1079"/>
    <mergeCell ref="E1080:F1080"/>
    <mergeCell ref="H1082:I1082"/>
    <mergeCell ref="H1119:I1119"/>
    <mergeCell ref="E1122:F1122"/>
    <mergeCell ref="E1123:F1123"/>
    <mergeCell ref="E1124:F1124"/>
    <mergeCell ref="E1125:F1125"/>
    <mergeCell ref="E1126:F1126"/>
    <mergeCell ref="H1110:I1110"/>
    <mergeCell ref="E1113:F1113"/>
    <mergeCell ref="E1114:F1114"/>
    <mergeCell ref="E1115:F1115"/>
    <mergeCell ref="E1116:F1116"/>
    <mergeCell ref="E1117:F1117"/>
    <mergeCell ref="E1103:F1103"/>
    <mergeCell ref="E1104:F1104"/>
    <mergeCell ref="E1105:F1105"/>
    <mergeCell ref="E1106:F1106"/>
    <mergeCell ref="E1107:F1107"/>
    <mergeCell ref="E1108:F1108"/>
    <mergeCell ref="E1142:F1142"/>
    <mergeCell ref="E1143:F1143"/>
    <mergeCell ref="E1144:F1144"/>
    <mergeCell ref="E1145:F1145"/>
    <mergeCell ref="H1147:I1147"/>
    <mergeCell ref="E1150:F1150"/>
    <mergeCell ref="E1136:F1136"/>
    <mergeCell ref="E1137:F1137"/>
    <mergeCell ref="E1138:F1138"/>
    <mergeCell ref="E1139:F1139"/>
    <mergeCell ref="E1140:F1140"/>
    <mergeCell ref="E1141:F1141"/>
    <mergeCell ref="E1127:F1127"/>
    <mergeCell ref="E1128:F1128"/>
    <mergeCell ref="H1130:I1130"/>
    <mergeCell ref="E1133:F1133"/>
    <mergeCell ref="E1134:F1134"/>
    <mergeCell ref="E1135:F1135"/>
    <mergeCell ref="E1169:F1169"/>
    <mergeCell ref="E1170:F1170"/>
    <mergeCell ref="E1171:F1171"/>
    <mergeCell ref="E1172:F1172"/>
    <mergeCell ref="E1173:F1173"/>
    <mergeCell ref="E1174:F1174"/>
    <mergeCell ref="E1160:F1160"/>
    <mergeCell ref="E1161:F1161"/>
    <mergeCell ref="E1162:F1162"/>
    <mergeCell ref="E1163:F1163"/>
    <mergeCell ref="E1164:F1164"/>
    <mergeCell ref="H1166:I1166"/>
    <mergeCell ref="E1151:F1151"/>
    <mergeCell ref="E1152:F1152"/>
    <mergeCell ref="E1153:F1153"/>
    <mergeCell ref="E1154:F1154"/>
    <mergeCell ref="H1156:I1156"/>
    <mergeCell ref="E1159:F1159"/>
    <mergeCell ref="E1193:F1193"/>
    <mergeCell ref="E1194:F1194"/>
    <mergeCell ref="E1195:F1195"/>
    <mergeCell ref="E1196:F1196"/>
    <mergeCell ref="H1198:I1198"/>
    <mergeCell ref="E1201:F1201"/>
    <mergeCell ref="E1184:F1184"/>
    <mergeCell ref="E1185:F1185"/>
    <mergeCell ref="H1187:I1187"/>
    <mergeCell ref="E1190:F1190"/>
    <mergeCell ref="E1191:F1191"/>
    <mergeCell ref="E1192:F1192"/>
    <mergeCell ref="E1175:F1175"/>
    <mergeCell ref="H1177:I1177"/>
    <mergeCell ref="E1180:F1180"/>
    <mergeCell ref="E1181:F1181"/>
    <mergeCell ref="E1182:F1182"/>
    <mergeCell ref="E1183:F1183"/>
    <mergeCell ref="E1217:F1217"/>
    <mergeCell ref="E1218:F1218"/>
    <mergeCell ref="H1220:I1220"/>
    <mergeCell ref="E1223:F1223"/>
    <mergeCell ref="E1224:F1224"/>
    <mergeCell ref="E1225:F1225"/>
    <mergeCell ref="H1209:I1209"/>
    <mergeCell ref="E1212:F1212"/>
    <mergeCell ref="E1213:F1213"/>
    <mergeCell ref="E1214:F1214"/>
    <mergeCell ref="E1215:F1215"/>
    <mergeCell ref="E1216:F1216"/>
    <mergeCell ref="E1202:F1202"/>
    <mergeCell ref="E1203:F1203"/>
    <mergeCell ref="E1204:F1204"/>
    <mergeCell ref="E1205:F1205"/>
    <mergeCell ref="E1206:F1206"/>
    <mergeCell ref="E1207:F1207"/>
    <mergeCell ref="E1244:F1244"/>
    <mergeCell ref="E1245:F1245"/>
    <mergeCell ref="E1246:F1246"/>
    <mergeCell ref="E1247:F1247"/>
    <mergeCell ref="E1248:F1248"/>
    <mergeCell ref="E1249:F1249"/>
    <mergeCell ref="E1235:F1235"/>
    <mergeCell ref="E1236:F1236"/>
    <mergeCell ref="E1237:F1237"/>
    <mergeCell ref="E1238:F1238"/>
    <mergeCell ref="H1240:I1240"/>
    <mergeCell ref="E1243:F1243"/>
    <mergeCell ref="E1226:F1226"/>
    <mergeCell ref="E1227:F1227"/>
    <mergeCell ref="E1228:F1228"/>
    <mergeCell ref="H1230:I1230"/>
    <mergeCell ref="E1233:F1233"/>
    <mergeCell ref="E1234:F1234"/>
    <mergeCell ref="E1268:F1268"/>
    <mergeCell ref="E1269:F1269"/>
    <mergeCell ref="E1270:F1270"/>
    <mergeCell ref="E1271:F1271"/>
    <mergeCell ref="E1272:F1272"/>
    <mergeCell ref="E1273:F1273"/>
    <mergeCell ref="E1259:F1259"/>
    <mergeCell ref="E1260:F1260"/>
    <mergeCell ref="H1262:I1262"/>
    <mergeCell ref="E1265:F1265"/>
    <mergeCell ref="E1266:F1266"/>
    <mergeCell ref="E1267:F1267"/>
    <mergeCell ref="E1250:F1250"/>
    <mergeCell ref="H1252:I1252"/>
    <mergeCell ref="E1255:F1255"/>
    <mergeCell ref="E1256:F1256"/>
    <mergeCell ref="E1257:F1257"/>
    <mergeCell ref="E1258:F1258"/>
    <mergeCell ref="E1292:F1292"/>
    <mergeCell ref="E1293:F1293"/>
    <mergeCell ref="E1294:F1294"/>
    <mergeCell ref="E1295:F1295"/>
    <mergeCell ref="E1296:F1296"/>
    <mergeCell ref="E1297:F1297"/>
    <mergeCell ref="E1283:F1283"/>
    <mergeCell ref="E1284:F1284"/>
    <mergeCell ref="H1286:I1286"/>
    <mergeCell ref="E1289:F1289"/>
    <mergeCell ref="E1290:F1290"/>
    <mergeCell ref="E1291:F1291"/>
    <mergeCell ref="E1274:F1274"/>
    <mergeCell ref="E1275:F1275"/>
    <mergeCell ref="H1277:I1277"/>
    <mergeCell ref="E1280:F1280"/>
    <mergeCell ref="E1281:F1281"/>
    <mergeCell ref="E1282:F1282"/>
    <mergeCell ref="E1316:F1316"/>
    <mergeCell ref="E1317:F1317"/>
    <mergeCell ref="H1319:I1319"/>
    <mergeCell ref="E1322:F1322"/>
    <mergeCell ref="E1323:F1323"/>
    <mergeCell ref="E1324:F1324"/>
    <mergeCell ref="E1307:F1307"/>
    <mergeCell ref="E1308:F1308"/>
    <mergeCell ref="H1310:I1310"/>
    <mergeCell ref="E1313:F1313"/>
    <mergeCell ref="E1314:F1314"/>
    <mergeCell ref="E1315:F1315"/>
    <mergeCell ref="E1298:F1298"/>
    <mergeCell ref="H1300:I1300"/>
    <mergeCell ref="E1303:F1303"/>
    <mergeCell ref="E1304:F1304"/>
    <mergeCell ref="E1305:F1305"/>
    <mergeCell ref="E1306:F1306"/>
    <mergeCell ref="E1343:F1343"/>
    <mergeCell ref="E1344:F1344"/>
    <mergeCell ref="E1345:F1345"/>
    <mergeCell ref="H1347:I1347"/>
    <mergeCell ref="E1350:F1350"/>
    <mergeCell ref="E1351:F1351"/>
    <mergeCell ref="E1334:F1334"/>
    <mergeCell ref="E1335:F1335"/>
    <mergeCell ref="E1336:F1336"/>
    <mergeCell ref="H1338:I1338"/>
    <mergeCell ref="E1341:F1341"/>
    <mergeCell ref="E1342:F1342"/>
    <mergeCell ref="E1325:F1325"/>
    <mergeCell ref="E1326:F1326"/>
    <mergeCell ref="H1328:I1328"/>
    <mergeCell ref="E1331:F1331"/>
    <mergeCell ref="E1332:F1332"/>
    <mergeCell ref="E1333:F1333"/>
    <mergeCell ref="E1370:F1370"/>
    <mergeCell ref="E1371:F1371"/>
    <mergeCell ref="E1372:F1372"/>
    <mergeCell ref="E1373:F1373"/>
    <mergeCell ref="H1375:I1375"/>
    <mergeCell ref="E1378:F1378"/>
    <mergeCell ref="E1361:F1361"/>
    <mergeCell ref="E1362:F1362"/>
    <mergeCell ref="E1363:F1363"/>
    <mergeCell ref="E1364:F1364"/>
    <mergeCell ref="H1366:I1366"/>
    <mergeCell ref="E1369:F1369"/>
    <mergeCell ref="E1352:F1352"/>
    <mergeCell ref="E1353:F1353"/>
    <mergeCell ref="E1354:F1354"/>
    <mergeCell ref="H1356:I1356"/>
    <mergeCell ref="E1359:F1359"/>
    <mergeCell ref="E1360:F1360"/>
    <mergeCell ref="H1395:I1395"/>
    <mergeCell ref="E1398:F1398"/>
    <mergeCell ref="E1399:F1399"/>
    <mergeCell ref="E1400:F1400"/>
    <mergeCell ref="E1401:F1401"/>
    <mergeCell ref="E1402:F1402"/>
    <mergeCell ref="E1388:F1388"/>
    <mergeCell ref="E1389:F1389"/>
    <mergeCell ref="E1390:F1390"/>
    <mergeCell ref="E1391:F1391"/>
    <mergeCell ref="E1392:F1392"/>
    <mergeCell ref="E1393:F1393"/>
    <mergeCell ref="E1379:F1379"/>
    <mergeCell ref="E1380:F1380"/>
    <mergeCell ref="E1381:F1381"/>
    <mergeCell ref="E1382:F1382"/>
    <mergeCell ref="E1383:F1383"/>
    <mergeCell ref="H1385:I1385"/>
    <mergeCell ref="E1421:F1421"/>
    <mergeCell ref="E1422:F1422"/>
    <mergeCell ref="E1423:F1423"/>
    <mergeCell ref="H1425:I1425"/>
    <mergeCell ref="E1428:F1428"/>
    <mergeCell ref="E1429:F1429"/>
    <mergeCell ref="E1412:F1412"/>
    <mergeCell ref="E1413:F1413"/>
    <mergeCell ref="H1415:I1415"/>
    <mergeCell ref="E1418:F1418"/>
    <mergeCell ref="E1419:F1419"/>
    <mergeCell ref="E1420:F1420"/>
    <mergeCell ref="E1403:F1403"/>
    <mergeCell ref="H1405:I1405"/>
    <mergeCell ref="E1408:F1408"/>
    <mergeCell ref="E1409:F1409"/>
    <mergeCell ref="E1410:F1410"/>
    <mergeCell ref="E1411:F1411"/>
    <mergeCell ref="E1448:F1448"/>
    <mergeCell ref="E1449:F1449"/>
    <mergeCell ref="E1450:F1450"/>
    <mergeCell ref="E1451:F1451"/>
    <mergeCell ref="E1452:F1452"/>
    <mergeCell ref="E1453:F1453"/>
    <mergeCell ref="E1439:F1439"/>
    <mergeCell ref="E1440:F1440"/>
    <mergeCell ref="E1441:F1441"/>
    <mergeCell ref="E1442:F1442"/>
    <mergeCell ref="E1443:F1443"/>
    <mergeCell ref="H1445:I1445"/>
    <mergeCell ref="E1430:F1430"/>
    <mergeCell ref="E1431:F1431"/>
    <mergeCell ref="E1432:F1432"/>
    <mergeCell ref="E1433:F1433"/>
    <mergeCell ref="H1435:I1435"/>
    <mergeCell ref="E1438:F1438"/>
    <mergeCell ref="E1472:F1472"/>
    <mergeCell ref="E1473:F1473"/>
    <mergeCell ref="E1474:F1474"/>
    <mergeCell ref="E1475:F1475"/>
    <mergeCell ref="E1476:F1476"/>
    <mergeCell ref="E1477:F1477"/>
    <mergeCell ref="E1463:F1463"/>
    <mergeCell ref="E1464:F1464"/>
    <mergeCell ref="E1465:F1465"/>
    <mergeCell ref="E1466:F1466"/>
    <mergeCell ref="E1467:F1467"/>
    <mergeCell ref="H1469:I1469"/>
    <mergeCell ref="E1454:F1454"/>
    <mergeCell ref="E1455:F1455"/>
    <mergeCell ref="H1457:I1457"/>
    <mergeCell ref="E1460:F1460"/>
    <mergeCell ref="E1461:F1461"/>
    <mergeCell ref="E1462:F1462"/>
    <mergeCell ref="E1496:F1496"/>
    <mergeCell ref="E1497:F1497"/>
    <mergeCell ref="E1498:F1498"/>
    <mergeCell ref="E1499:F1499"/>
    <mergeCell ref="E1500:F1500"/>
    <mergeCell ref="E1501:F1501"/>
    <mergeCell ref="E1487:F1487"/>
    <mergeCell ref="E1488:F1488"/>
    <mergeCell ref="E1489:F1489"/>
    <mergeCell ref="E1490:F1490"/>
    <mergeCell ref="E1491:F1491"/>
    <mergeCell ref="H1493:I1493"/>
    <mergeCell ref="E1478:F1478"/>
    <mergeCell ref="E1479:F1479"/>
    <mergeCell ref="H1481:I1481"/>
    <mergeCell ref="E1484:F1484"/>
    <mergeCell ref="E1485:F1485"/>
    <mergeCell ref="E1486:F1486"/>
    <mergeCell ref="E1520:F1520"/>
    <mergeCell ref="E1521:F1521"/>
    <mergeCell ref="E1522:F1522"/>
    <mergeCell ref="E1523:F1523"/>
    <mergeCell ref="E1524:F1524"/>
    <mergeCell ref="E1525:F1525"/>
    <mergeCell ref="E1511:F1511"/>
    <mergeCell ref="E1512:F1512"/>
    <mergeCell ref="E1513:F1513"/>
    <mergeCell ref="E1514:F1514"/>
    <mergeCell ref="E1515:F1515"/>
    <mergeCell ref="H1517:I1517"/>
    <mergeCell ref="E1502:F1502"/>
    <mergeCell ref="E1503:F1503"/>
    <mergeCell ref="H1505:I1505"/>
    <mergeCell ref="E1508:F1508"/>
    <mergeCell ref="E1509:F1509"/>
    <mergeCell ref="E1510:F1510"/>
    <mergeCell ref="E1544:F1544"/>
    <mergeCell ref="E1545:F1545"/>
    <mergeCell ref="E1546:F1546"/>
    <mergeCell ref="E1547:F1547"/>
    <mergeCell ref="E1548:F1548"/>
    <mergeCell ref="E1549:F1549"/>
    <mergeCell ref="E1535:F1535"/>
    <mergeCell ref="E1536:F1536"/>
    <mergeCell ref="E1537:F1537"/>
    <mergeCell ref="E1538:F1538"/>
    <mergeCell ref="E1539:F1539"/>
    <mergeCell ref="H1541:I1541"/>
    <mergeCell ref="E1526:F1526"/>
    <mergeCell ref="E1527:F1527"/>
    <mergeCell ref="H1529:I1529"/>
    <mergeCell ref="E1532:F1532"/>
    <mergeCell ref="E1533:F1533"/>
    <mergeCell ref="E1534:F1534"/>
    <mergeCell ref="E1568:F1568"/>
    <mergeCell ref="E1569:F1569"/>
    <mergeCell ref="E1570:F1570"/>
    <mergeCell ref="E1571:F1571"/>
    <mergeCell ref="E1572:F1572"/>
    <mergeCell ref="E1573:F1573"/>
    <mergeCell ref="E1559:F1559"/>
    <mergeCell ref="E1560:F1560"/>
    <mergeCell ref="E1561:F1561"/>
    <mergeCell ref="E1562:F1562"/>
    <mergeCell ref="E1563:F1563"/>
    <mergeCell ref="H1565:I1565"/>
    <mergeCell ref="E1550:F1550"/>
    <mergeCell ref="E1551:F1551"/>
    <mergeCell ref="H1553:I1553"/>
    <mergeCell ref="E1556:F1556"/>
    <mergeCell ref="E1557:F1557"/>
    <mergeCell ref="E1558:F1558"/>
    <mergeCell ref="E1592:F1592"/>
    <mergeCell ref="E1593:F1593"/>
    <mergeCell ref="E1594:F1594"/>
    <mergeCell ref="E1595:F1595"/>
    <mergeCell ref="E1596:F1596"/>
    <mergeCell ref="E1597:F1597"/>
    <mergeCell ref="E1583:F1583"/>
    <mergeCell ref="E1584:F1584"/>
    <mergeCell ref="E1585:F1585"/>
    <mergeCell ref="E1586:F1586"/>
    <mergeCell ref="E1587:F1587"/>
    <mergeCell ref="H1589:I1589"/>
    <mergeCell ref="E1574:F1574"/>
    <mergeCell ref="E1575:F1575"/>
    <mergeCell ref="H1577:I1577"/>
    <mergeCell ref="E1580:F1580"/>
    <mergeCell ref="E1581:F1581"/>
    <mergeCell ref="E1582:F1582"/>
    <mergeCell ref="E1616:F1616"/>
    <mergeCell ref="E1617:F1617"/>
    <mergeCell ref="E1618:F1618"/>
    <mergeCell ref="E1619:F1619"/>
    <mergeCell ref="E1620:F1620"/>
    <mergeCell ref="E1621:F1621"/>
    <mergeCell ref="E1607:F1607"/>
    <mergeCell ref="E1608:F1608"/>
    <mergeCell ref="E1609:F1609"/>
    <mergeCell ref="E1610:F1610"/>
    <mergeCell ref="E1611:F1611"/>
    <mergeCell ref="H1613:I1613"/>
    <mergeCell ref="E1598:F1598"/>
    <mergeCell ref="E1599:F1599"/>
    <mergeCell ref="H1601:I1601"/>
    <mergeCell ref="E1604:F1604"/>
    <mergeCell ref="E1605:F1605"/>
    <mergeCell ref="E1606:F1606"/>
    <mergeCell ref="E1640:F1640"/>
    <mergeCell ref="E1641:F1641"/>
    <mergeCell ref="E1642:F1642"/>
    <mergeCell ref="E1643:F1643"/>
    <mergeCell ref="E1644:F1644"/>
    <mergeCell ref="E1645:F1645"/>
    <mergeCell ref="E1631:F1631"/>
    <mergeCell ref="E1632:F1632"/>
    <mergeCell ref="E1633:F1633"/>
    <mergeCell ref="E1634:F1634"/>
    <mergeCell ref="E1635:F1635"/>
    <mergeCell ref="H1637:I1637"/>
    <mergeCell ref="E1622:F1622"/>
    <mergeCell ref="E1623:F1623"/>
    <mergeCell ref="H1625:I1625"/>
    <mergeCell ref="E1628:F1628"/>
    <mergeCell ref="E1629:F1629"/>
    <mergeCell ref="E1630:F1630"/>
    <mergeCell ref="E1664:F1664"/>
    <mergeCell ref="E1665:F1665"/>
    <mergeCell ref="E1666:F1666"/>
    <mergeCell ref="E1667:F1667"/>
    <mergeCell ref="E1668:F1668"/>
    <mergeCell ref="E1669:F1669"/>
    <mergeCell ref="E1655:F1655"/>
    <mergeCell ref="E1656:F1656"/>
    <mergeCell ref="E1657:F1657"/>
    <mergeCell ref="E1658:F1658"/>
    <mergeCell ref="E1659:F1659"/>
    <mergeCell ref="H1661:I1661"/>
    <mergeCell ref="E1646:F1646"/>
    <mergeCell ref="E1647:F1647"/>
    <mergeCell ref="H1649:I1649"/>
    <mergeCell ref="E1652:F1652"/>
    <mergeCell ref="E1653:F1653"/>
    <mergeCell ref="E1654:F1654"/>
    <mergeCell ref="E1688:F1688"/>
    <mergeCell ref="E1689:F1689"/>
    <mergeCell ref="E1690:F1690"/>
    <mergeCell ref="E1691:F1691"/>
    <mergeCell ref="E1692:F1692"/>
    <mergeCell ref="E1693:F1693"/>
    <mergeCell ref="E1679:F1679"/>
    <mergeCell ref="E1680:F1680"/>
    <mergeCell ref="E1681:F1681"/>
    <mergeCell ref="E1682:F1682"/>
    <mergeCell ref="E1683:F1683"/>
    <mergeCell ref="H1685:I1685"/>
    <mergeCell ref="E1670:F1670"/>
    <mergeCell ref="E1671:F1671"/>
    <mergeCell ref="H1673:I1673"/>
    <mergeCell ref="E1676:F1676"/>
    <mergeCell ref="E1677:F1677"/>
    <mergeCell ref="E1678:F1678"/>
    <mergeCell ref="E1712:F1712"/>
    <mergeCell ref="E1713:F1713"/>
    <mergeCell ref="E1714:F1714"/>
    <mergeCell ref="E1715:F1715"/>
    <mergeCell ref="E1716:F1716"/>
    <mergeCell ref="E1717:F1717"/>
    <mergeCell ref="E1703:F1703"/>
    <mergeCell ref="E1704:F1704"/>
    <mergeCell ref="E1705:F1705"/>
    <mergeCell ref="E1706:F1706"/>
    <mergeCell ref="E1707:F1707"/>
    <mergeCell ref="H1709:I1709"/>
    <mergeCell ref="E1694:F1694"/>
    <mergeCell ref="E1695:F1695"/>
    <mergeCell ref="H1697:I1697"/>
    <mergeCell ref="E1700:F1700"/>
    <mergeCell ref="E1701:F1701"/>
    <mergeCell ref="E1702:F1702"/>
    <mergeCell ref="E1736:F1736"/>
    <mergeCell ref="E1737:F1737"/>
    <mergeCell ref="E1738:F1738"/>
    <mergeCell ref="E1739:F1739"/>
    <mergeCell ref="E1740:F1740"/>
    <mergeCell ref="E1741:F1741"/>
    <mergeCell ref="E1727:F1727"/>
    <mergeCell ref="E1728:F1728"/>
    <mergeCell ref="E1729:F1729"/>
    <mergeCell ref="E1730:F1730"/>
    <mergeCell ref="E1731:F1731"/>
    <mergeCell ref="H1733:I1733"/>
    <mergeCell ref="E1718:F1718"/>
    <mergeCell ref="E1719:F1719"/>
    <mergeCell ref="H1721:I1721"/>
    <mergeCell ref="E1724:F1724"/>
    <mergeCell ref="E1725:F1725"/>
    <mergeCell ref="E1726:F1726"/>
    <mergeCell ref="E1760:F1760"/>
    <mergeCell ref="E1761:F1761"/>
    <mergeCell ref="E1762:F1762"/>
    <mergeCell ref="E1763:F1763"/>
    <mergeCell ref="E1764:F1764"/>
    <mergeCell ref="E1765:F1765"/>
    <mergeCell ref="E1751:F1751"/>
    <mergeCell ref="E1752:F1752"/>
    <mergeCell ref="E1753:F1753"/>
    <mergeCell ref="E1754:F1754"/>
    <mergeCell ref="E1755:F1755"/>
    <mergeCell ref="H1757:I1757"/>
    <mergeCell ref="E1742:F1742"/>
    <mergeCell ref="E1743:F1743"/>
    <mergeCell ref="H1745:I1745"/>
    <mergeCell ref="E1748:F1748"/>
    <mergeCell ref="E1749:F1749"/>
    <mergeCell ref="E1750:F1750"/>
    <mergeCell ref="E1784:F1784"/>
    <mergeCell ref="E1785:F1785"/>
    <mergeCell ref="E1786:F1786"/>
    <mergeCell ref="E1787:F1787"/>
    <mergeCell ref="E1788:F1788"/>
    <mergeCell ref="E1789:F1789"/>
    <mergeCell ref="E1775:F1775"/>
    <mergeCell ref="E1776:F1776"/>
    <mergeCell ref="E1777:F1777"/>
    <mergeCell ref="E1778:F1778"/>
    <mergeCell ref="E1779:F1779"/>
    <mergeCell ref="H1781:I1781"/>
    <mergeCell ref="E1766:F1766"/>
    <mergeCell ref="E1767:F1767"/>
    <mergeCell ref="H1769:I1769"/>
    <mergeCell ref="E1772:F1772"/>
    <mergeCell ref="E1773:F1773"/>
    <mergeCell ref="E1774:F1774"/>
    <mergeCell ref="E1808:F1808"/>
    <mergeCell ref="E1809:F1809"/>
    <mergeCell ref="E1810:F1810"/>
    <mergeCell ref="E1811:F1811"/>
    <mergeCell ref="E1812:F1812"/>
    <mergeCell ref="E1813:F1813"/>
    <mergeCell ref="E1799:F1799"/>
    <mergeCell ref="E1800:F1800"/>
    <mergeCell ref="E1801:F1801"/>
    <mergeCell ref="E1802:F1802"/>
    <mergeCell ref="E1803:F1803"/>
    <mergeCell ref="H1805:I1805"/>
    <mergeCell ref="E1790:F1790"/>
    <mergeCell ref="E1791:F1791"/>
    <mergeCell ref="H1793:I1793"/>
    <mergeCell ref="E1796:F1796"/>
    <mergeCell ref="E1797:F1797"/>
    <mergeCell ref="E1798:F1798"/>
    <mergeCell ref="E1832:F1832"/>
    <mergeCell ref="E1833:F1833"/>
    <mergeCell ref="E1834:F1834"/>
    <mergeCell ref="E1835:F1835"/>
    <mergeCell ref="E1836:F1836"/>
    <mergeCell ref="E1837:F1837"/>
    <mergeCell ref="E1823:F1823"/>
    <mergeCell ref="E1824:F1824"/>
    <mergeCell ref="E1825:F1825"/>
    <mergeCell ref="E1826:F1826"/>
    <mergeCell ref="E1827:F1827"/>
    <mergeCell ref="H1829:I1829"/>
    <mergeCell ref="E1814:F1814"/>
    <mergeCell ref="E1815:F1815"/>
    <mergeCell ref="H1817:I1817"/>
    <mergeCell ref="E1820:F1820"/>
    <mergeCell ref="E1821:F1821"/>
    <mergeCell ref="E1822:F1822"/>
    <mergeCell ref="E1856:F1856"/>
    <mergeCell ref="E1857:F1857"/>
    <mergeCell ref="H1859:I1859"/>
    <mergeCell ref="E1862:F1862"/>
    <mergeCell ref="E1863:F1863"/>
    <mergeCell ref="E1864:F1864"/>
    <mergeCell ref="E1847:F1847"/>
    <mergeCell ref="H1849:I1849"/>
    <mergeCell ref="E1852:F1852"/>
    <mergeCell ref="E1853:F1853"/>
    <mergeCell ref="E1854:F1854"/>
    <mergeCell ref="E1855:F1855"/>
    <mergeCell ref="H1839:I1839"/>
    <mergeCell ref="E1842:F1842"/>
    <mergeCell ref="E1843:F1843"/>
    <mergeCell ref="E1844:F1844"/>
    <mergeCell ref="E1845:F1845"/>
    <mergeCell ref="E1846:F1846"/>
    <mergeCell ref="E1883:F1883"/>
    <mergeCell ref="E1884:F1884"/>
    <mergeCell ref="E1885:F1885"/>
    <mergeCell ref="E1886:F1886"/>
    <mergeCell ref="E1887:F1887"/>
    <mergeCell ref="H1889:I1889"/>
    <mergeCell ref="E1874:F1874"/>
    <mergeCell ref="E1875:F1875"/>
    <mergeCell ref="E1876:F1876"/>
    <mergeCell ref="E1877:F1877"/>
    <mergeCell ref="H1879:I1879"/>
    <mergeCell ref="E1882:F1882"/>
    <mergeCell ref="E1865:F1865"/>
    <mergeCell ref="E1866:F1866"/>
    <mergeCell ref="E1867:F1867"/>
    <mergeCell ref="H1869:I1869"/>
    <mergeCell ref="E1872:F1872"/>
    <mergeCell ref="E1873:F1873"/>
    <mergeCell ref="E1907:F1907"/>
    <mergeCell ref="H1909:I1909"/>
    <mergeCell ref="E1912:F1912"/>
    <mergeCell ref="E1913:F1913"/>
    <mergeCell ref="E1914:F1914"/>
    <mergeCell ref="E1915:F1915"/>
    <mergeCell ref="H1899:I1899"/>
    <mergeCell ref="E1902:F1902"/>
    <mergeCell ref="E1903:F1903"/>
    <mergeCell ref="E1904:F1904"/>
    <mergeCell ref="E1905:F1905"/>
    <mergeCell ref="E1906:F1906"/>
    <mergeCell ref="E1892:F1892"/>
    <mergeCell ref="E1893:F1893"/>
    <mergeCell ref="E1894:F1894"/>
    <mergeCell ref="E1895:F1895"/>
    <mergeCell ref="E1896:F1896"/>
    <mergeCell ref="E1897:F1897"/>
    <mergeCell ref="E1934:F1934"/>
    <mergeCell ref="E1935:F1935"/>
    <mergeCell ref="E1936:F1936"/>
    <mergeCell ref="E1937:F1937"/>
    <mergeCell ref="E1938:F1938"/>
    <mergeCell ref="E1939:F1939"/>
    <mergeCell ref="E1925:F1925"/>
    <mergeCell ref="E1926:F1926"/>
    <mergeCell ref="E1927:F1927"/>
    <mergeCell ref="E1928:F1928"/>
    <mergeCell ref="E1929:F1929"/>
    <mergeCell ref="H1931:I1931"/>
    <mergeCell ref="E1916:F1916"/>
    <mergeCell ref="E1917:F1917"/>
    <mergeCell ref="E1918:F1918"/>
    <mergeCell ref="H1920:I1920"/>
    <mergeCell ref="E1923:F1923"/>
    <mergeCell ref="E1924:F1924"/>
    <mergeCell ref="E1958:F1958"/>
    <mergeCell ref="E1959:F1959"/>
    <mergeCell ref="E1960:F1960"/>
    <mergeCell ref="E1961:F1961"/>
    <mergeCell ref="E1962:F1962"/>
    <mergeCell ref="E1963:F1963"/>
    <mergeCell ref="E1949:F1949"/>
    <mergeCell ref="E1950:F1950"/>
    <mergeCell ref="E1951:F1951"/>
    <mergeCell ref="H1953:I1953"/>
    <mergeCell ref="E1956:F1956"/>
    <mergeCell ref="E1957:F1957"/>
    <mergeCell ref="E1940:F1940"/>
    <mergeCell ref="H1942:I1942"/>
    <mergeCell ref="E1945:F1945"/>
    <mergeCell ref="E1946:F1946"/>
    <mergeCell ref="E1947:F1947"/>
    <mergeCell ref="E1948:F1948"/>
    <mergeCell ref="E1979:F1979"/>
    <mergeCell ref="E1980:F1980"/>
    <mergeCell ref="E1981:F1981"/>
    <mergeCell ref="E1982:F1982"/>
    <mergeCell ref="E1983:F1983"/>
    <mergeCell ref="E1984:F1984"/>
    <mergeCell ref="E1970:F1970"/>
    <mergeCell ref="E1971:F1971"/>
    <mergeCell ref="E1972:F1972"/>
    <mergeCell ref="H1974:I1974"/>
    <mergeCell ref="E1977:F1977"/>
    <mergeCell ref="E1978:F1978"/>
    <mergeCell ref="E1964:F1964"/>
    <mergeCell ref="E1965:F1965"/>
    <mergeCell ref="E1966:F1966"/>
    <mergeCell ref="E1967:F1967"/>
    <mergeCell ref="E1968:F1968"/>
    <mergeCell ref="E1969:F1969"/>
    <mergeCell ref="E2003:F2003"/>
    <mergeCell ref="E2004:F2004"/>
    <mergeCell ref="H2006:I2006"/>
    <mergeCell ref="E2009:F2009"/>
    <mergeCell ref="E2010:F2010"/>
    <mergeCell ref="E2011:F2011"/>
    <mergeCell ref="E1994:F1994"/>
    <mergeCell ref="H1996:I1996"/>
    <mergeCell ref="E1999:F1999"/>
    <mergeCell ref="E2000:F2000"/>
    <mergeCell ref="E2001:F2001"/>
    <mergeCell ref="E2002:F2002"/>
    <mergeCell ref="H1986:I1986"/>
    <mergeCell ref="E1989:F1989"/>
    <mergeCell ref="E1990:F1990"/>
    <mergeCell ref="E1991:F1991"/>
    <mergeCell ref="E1992:F1992"/>
    <mergeCell ref="E1993:F1993"/>
    <mergeCell ref="E2030:F2030"/>
    <mergeCell ref="E2031:F2031"/>
    <mergeCell ref="E2032:F2032"/>
    <mergeCell ref="E2033:F2033"/>
    <mergeCell ref="E2034:F2034"/>
    <mergeCell ref="E2035:F2035"/>
    <mergeCell ref="E2021:F2021"/>
    <mergeCell ref="E2022:F2022"/>
    <mergeCell ref="E2023:F2023"/>
    <mergeCell ref="E2024:F2024"/>
    <mergeCell ref="H2026:I2026"/>
    <mergeCell ref="E2029:F2029"/>
    <mergeCell ref="E2012:F2012"/>
    <mergeCell ref="E2013:F2013"/>
    <mergeCell ref="E2014:F2014"/>
    <mergeCell ref="H2016:I2016"/>
    <mergeCell ref="E2019:F2019"/>
    <mergeCell ref="E2020:F2020"/>
    <mergeCell ref="E2054:F2054"/>
    <mergeCell ref="E2055:F2055"/>
    <mergeCell ref="E2056:F2056"/>
    <mergeCell ref="E2057:F2057"/>
    <mergeCell ref="E2058:F2058"/>
    <mergeCell ref="H2060:I2060"/>
    <mergeCell ref="E2045:F2045"/>
    <mergeCell ref="E2046:F2046"/>
    <mergeCell ref="E2047:F2047"/>
    <mergeCell ref="H2049:I2049"/>
    <mergeCell ref="E2052:F2052"/>
    <mergeCell ref="E2053:F2053"/>
    <mergeCell ref="E2036:F2036"/>
    <mergeCell ref="H2038:I2038"/>
    <mergeCell ref="E2041:F2041"/>
    <mergeCell ref="E2042:F2042"/>
    <mergeCell ref="E2043:F2043"/>
    <mergeCell ref="E2044:F2044"/>
    <mergeCell ref="E2078:F2078"/>
    <mergeCell ref="E2079:F2079"/>
    <mergeCell ref="E2080:F2080"/>
    <mergeCell ref="H2082:I2082"/>
    <mergeCell ref="E2085:F2085"/>
    <mergeCell ref="E2086:F2086"/>
    <mergeCell ref="E2069:F2069"/>
    <mergeCell ref="H2071:I2071"/>
    <mergeCell ref="E2074:F2074"/>
    <mergeCell ref="E2075:F2075"/>
    <mergeCell ref="E2076:F2076"/>
    <mergeCell ref="E2077:F2077"/>
    <mergeCell ref="E2063:F2063"/>
    <mergeCell ref="E2064:F2064"/>
    <mergeCell ref="E2065:F2065"/>
    <mergeCell ref="E2066:F2066"/>
    <mergeCell ref="E2067:F2067"/>
    <mergeCell ref="E2068:F2068"/>
    <mergeCell ref="E2102:F2102"/>
    <mergeCell ref="H2104:I2104"/>
    <mergeCell ref="E2107:F2107"/>
    <mergeCell ref="E2108:F2108"/>
    <mergeCell ref="E2109:F2109"/>
    <mergeCell ref="E2110:F2110"/>
    <mergeCell ref="E2096:F2096"/>
    <mergeCell ref="E2097:F2097"/>
    <mergeCell ref="E2098:F2098"/>
    <mergeCell ref="E2099:F2099"/>
    <mergeCell ref="E2100:F2100"/>
    <mergeCell ref="E2101:F2101"/>
    <mergeCell ref="E2087:F2087"/>
    <mergeCell ref="E2088:F2088"/>
    <mergeCell ref="E2089:F2089"/>
    <mergeCell ref="E2090:F2090"/>
    <mergeCell ref="E2091:F2091"/>
    <mergeCell ref="H2093:I2093"/>
    <mergeCell ref="H2127:I2127"/>
    <mergeCell ref="E2130:F2130"/>
    <mergeCell ref="E2131:F2131"/>
    <mergeCell ref="E2132:F2132"/>
    <mergeCell ref="E2133:F2133"/>
    <mergeCell ref="E2134:F2134"/>
    <mergeCell ref="E2120:F2120"/>
    <mergeCell ref="E2121:F2121"/>
    <mergeCell ref="E2122:F2122"/>
    <mergeCell ref="E2123:F2123"/>
    <mergeCell ref="E2124:F2124"/>
    <mergeCell ref="E2125:F2125"/>
    <mergeCell ref="E2111:F2111"/>
    <mergeCell ref="E2112:F2112"/>
    <mergeCell ref="E2113:F2113"/>
    <mergeCell ref="E2114:F2114"/>
    <mergeCell ref="H2116:I2116"/>
    <mergeCell ref="E2119:F2119"/>
    <mergeCell ref="E2153:F2153"/>
    <mergeCell ref="E2154:F2154"/>
    <mergeCell ref="E2155:F2155"/>
    <mergeCell ref="E2156:F2156"/>
    <mergeCell ref="E2157:F2157"/>
    <mergeCell ref="E2158:F2158"/>
    <mergeCell ref="E2144:F2144"/>
    <mergeCell ref="E2145:F2145"/>
    <mergeCell ref="E2146:F2146"/>
    <mergeCell ref="E2147:F2147"/>
    <mergeCell ref="E2148:F2148"/>
    <mergeCell ref="H2150:I2150"/>
    <mergeCell ref="E2135:F2135"/>
    <mergeCell ref="E2136:F2136"/>
    <mergeCell ref="H2138:I2138"/>
    <mergeCell ref="E2141:F2141"/>
    <mergeCell ref="E2142:F2142"/>
    <mergeCell ref="E2143:F2143"/>
    <mergeCell ref="E2174:F2174"/>
    <mergeCell ref="E2175:F2175"/>
    <mergeCell ref="E2176:F2176"/>
    <mergeCell ref="E2177:F2177"/>
    <mergeCell ref="E2178:F2178"/>
    <mergeCell ref="E2179:F2179"/>
    <mergeCell ref="E2165:F2165"/>
    <mergeCell ref="E2166:F2166"/>
    <mergeCell ref="E2167:F2167"/>
    <mergeCell ref="E2168:F2168"/>
    <mergeCell ref="E2169:F2169"/>
    <mergeCell ref="H2171:I2171"/>
    <mergeCell ref="E2159:F2159"/>
    <mergeCell ref="E2160:F2160"/>
    <mergeCell ref="E2161:F2161"/>
    <mergeCell ref="E2162:F2162"/>
    <mergeCell ref="E2163:F2163"/>
    <mergeCell ref="E2164:F2164"/>
    <mergeCell ref="E2198:F2198"/>
    <mergeCell ref="E2199:F2199"/>
    <mergeCell ref="E2200:F2200"/>
    <mergeCell ref="E2201:F2201"/>
    <mergeCell ref="E2202:F2202"/>
    <mergeCell ref="E2203:F2203"/>
    <mergeCell ref="E2189:F2189"/>
    <mergeCell ref="E2190:F2190"/>
    <mergeCell ref="E2191:F2191"/>
    <mergeCell ref="E2192:F2192"/>
    <mergeCell ref="E2193:F2193"/>
    <mergeCell ref="H2195:I2195"/>
    <mergeCell ref="E2180:F2180"/>
    <mergeCell ref="E2181:F2181"/>
    <mergeCell ref="H2183:I2183"/>
    <mergeCell ref="E2186:F2186"/>
    <mergeCell ref="E2187:F2187"/>
    <mergeCell ref="E2188:F2188"/>
    <mergeCell ref="E2222:F2222"/>
    <mergeCell ref="E2223:F2223"/>
    <mergeCell ref="E2224:F2224"/>
    <mergeCell ref="E2225:F2225"/>
    <mergeCell ref="E2226:F2226"/>
    <mergeCell ref="E2227:F2227"/>
    <mergeCell ref="E2213:F2213"/>
    <mergeCell ref="E2214:F2214"/>
    <mergeCell ref="E2215:F2215"/>
    <mergeCell ref="H2217:I2217"/>
    <mergeCell ref="E2220:F2220"/>
    <mergeCell ref="E2221:F2221"/>
    <mergeCell ref="E2204:F2204"/>
    <mergeCell ref="H2206:I2206"/>
    <mergeCell ref="E2209:F2209"/>
    <mergeCell ref="E2210:F2210"/>
    <mergeCell ref="E2211:F2211"/>
    <mergeCell ref="E2212:F2212"/>
    <mergeCell ref="E2246:F2246"/>
    <mergeCell ref="E2247:F2247"/>
    <mergeCell ref="E2248:F2248"/>
    <mergeCell ref="E2249:F2249"/>
    <mergeCell ref="E2250:F2250"/>
    <mergeCell ref="E2251:F2251"/>
    <mergeCell ref="E2237:F2237"/>
    <mergeCell ref="E2238:F2238"/>
    <mergeCell ref="E2239:F2239"/>
    <mergeCell ref="H2241:I2241"/>
    <mergeCell ref="E2244:F2244"/>
    <mergeCell ref="E2245:F2245"/>
    <mergeCell ref="H2229:I2229"/>
    <mergeCell ref="E2232:F2232"/>
    <mergeCell ref="E2233:F2233"/>
    <mergeCell ref="E2234:F2234"/>
    <mergeCell ref="E2235:F2235"/>
    <mergeCell ref="E2236:F2236"/>
    <mergeCell ref="E2270:F2270"/>
    <mergeCell ref="E2271:F2271"/>
    <mergeCell ref="E2272:F2272"/>
    <mergeCell ref="E2273:F2273"/>
    <mergeCell ref="E2274:F2274"/>
    <mergeCell ref="E2275:F2275"/>
    <mergeCell ref="E2261:F2261"/>
    <mergeCell ref="E2262:F2262"/>
    <mergeCell ref="E2263:F2263"/>
    <mergeCell ref="H2265:I2265"/>
    <mergeCell ref="E2268:F2268"/>
    <mergeCell ref="E2269:F2269"/>
    <mergeCell ref="H2253:I2253"/>
    <mergeCell ref="E2256:F2256"/>
    <mergeCell ref="E2257:F2257"/>
    <mergeCell ref="E2258:F2258"/>
    <mergeCell ref="E2259:F2259"/>
    <mergeCell ref="E2260:F2260"/>
    <mergeCell ref="E2291:F2291"/>
    <mergeCell ref="E2292:F2292"/>
    <mergeCell ref="E2293:F2293"/>
    <mergeCell ref="E2294:F2294"/>
    <mergeCell ref="E2295:F2295"/>
    <mergeCell ref="E2296:F2296"/>
    <mergeCell ref="E2285:F2285"/>
    <mergeCell ref="E2286:F2286"/>
    <mergeCell ref="E2287:F2287"/>
    <mergeCell ref="E2288:F2288"/>
    <mergeCell ref="E2289:F2289"/>
    <mergeCell ref="E2290:F2290"/>
    <mergeCell ref="E2276:F2276"/>
    <mergeCell ref="E2277:F2277"/>
    <mergeCell ref="H2279:I2279"/>
    <mergeCell ref="E2282:F2282"/>
    <mergeCell ref="E2283:F2283"/>
    <mergeCell ref="E2284:F2284"/>
    <mergeCell ref="E2312:F2312"/>
    <mergeCell ref="E2313:F2313"/>
    <mergeCell ref="E2314:F2314"/>
    <mergeCell ref="E2315:F2315"/>
    <mergeCell ref="E2316:F2316"/>
    <mergeCell ref="E2317:F2317"/>
    <mergeCell ref="E2303:F2303"/>
    <mergeCell ref="E2304:F2304"/>
    <mergeCell ref="H2306:I2306"/>
    <mergeCell ref="E2309:F2309"/>
    <mergeCell ref="E2310:F2310"/>
    <mergeCell ref="E2311:F2311"/>
    <mergeCell ref="E2297:F2297"/>
    <mergeCell ref="E2298:F2298"/>
    <mergeCell ref="E2299:F2299"/>
    <mergeCell ref="E2300:F2300"/>
    <mergeCell ref="E2301:F2301"/>
    <mergeCell ref="E2302:F2302"/>
    <mergeCell ref="E2333:F2333"/>
    <mergeCell ref="E2334:F2334"/>
    <mergeCell ref="E2335:F2335"/>
    <mergeCell ref="E2336:F2336"/>
    <mergeCell ref="E2337:F2337"/>
    <mergeCell ref="E2338:F2338"/>
    <mergeCell ref="E2327:F2327"/>
    <mergeCell ref="E2328:F2328"/>
    <mergeCell ref="E2329:F2329"/>
    <mergeCell ref="E2330:F2330"/>
    <mergeCell ref="E2331:F2331"/>
    <mergeCell ref="E2332:F2332"/>
    <mergeCell ref="E2318:F2318"/>
    <mergeCell ref="E2319:F2319"/>
    <mergeCell ref="H2321:I2321"/>
    <mergeCell ref="E2324:F2324"/>
    <mergeCell ref="E2325:F2325"/>
    <mergeCell ref="E2326:F2326"/>
    <mergeCell ref="E2354:F2354"/>
    <mergeCell ref="E2355:F2355"/>
    <mergeCell ref="H2357:I2357"/>
    <mergeCell ref="E2360:F2360"/>
    <mergeCell ref="E2361:F2361"/>
    <mergeCell ref="E2362:F2362"/>
    <mergeCell ref="E2345:F2345"/>
    <mergeCell ref="E2346:F2346"/>
    <mergeCell ref="E2347:F2347"/>
    <mergeCell ref="H2349:I2349"/>
    <mergeCell ref="E2352:F2352"/>
    <mergeCell ref="E2353:F2353"/>
    <mergeCell ref="E2339:F2339"/>
    <mergeCell ref="E2340:F2340"/>
    <mergeCell ref="E2341:F2341"/>
    <mergeCell ref="E2342:F2342"/>
    <mergeCell ref="E2343:F2343"/>
    <mergeCell ref="E2344:F2344"/>
    <mergeCell ref="E2381:F2381"/>
    <mergeCell ref="E2382:F2382"/>
    <mergeCell ref="E2383:F2383"/>
    <mergeCell ref="E2384:F2384"/>
    <mergeCell ref="E2385:F2385"/>
    <mergeCell ref="H2387:I2387"/>
    <mergeCell ref="E2372:F2372"/>
    <mergeCell ref="E2373:F2373"/>
    <mergeCell ref="E2374:F2374"/>
    <mergeCell ref="E2375:F2375"/>
    <mergeCell ref="E2376:F2376"/>
    <mergeCell ref="H2378:I2378"/>
    <mergeCell ref="E2363:F2363"/>
    <mergeCell ref="E2364:F2364"/>
    <mergeCell ref="E2365:F2365"/>
    <mergeCell ref="E2366:F2366"/>
    <mergeCell ref="E2367:F2367"/>
    <mergeCell ref="H2369:I2369"/>
    <mergeCell ref="E2405:F2405"/>
    <mergeCell ref="E2406:F2406"/>
    <mergeCell ref="H2408:I2408"/>
    <mergeCell ref="E2411:F2411"/>
    <mergeCell ref="E2412:F2412"/>
    <mergeCell ref="E2413:F2413"/>
    <mergeCell ref="H2397:I2397"/>
    <mergeCell ref="E2400:F2400"/>
    <mergeCell ref="E2401:F2401"/>
    <mergeCell ref="E2402:F2402"/>
    <mergeCell ref="E2403:F2403"/>
    <mergeCell ref="E2404:F2404"/>
    <mergeCell ref="E2390:F2390"/>
    <mergeCell ref="E2391:F2391"/>
    <mergeCell ref="E2392:F2392"/>
    <mergeCell ref="E2393:F2393"/>
    <mergeCell ref="E2394:F2394"/>
    <mergeCell ref="E2395:F2395"/>
    <mergeCell ref="E2432:F2432"/>
    <mergeCell ref="E2433:F2433"/>
    <mergeCell ref="E2434:F2434"/>
    <mergeCell ref="E2435:F2435"/>
    <mergeCell ref="E2436:F2436"/>
    <mergeCell ref="E2437:F2437"/>
    <mergeCell ref="E2423:F2423"/>
    <mergeCell ref="E2424:F2424"/>
    <mergeCell ref="E2425:F2425"/>
    <mergeCell ref="E2426:F2426"/>
    <mergeCell ref="E2427:F2427"/>
    <mergeCell ref="H2429:I2429"/>
    <mergeCell ref="E2414:F2414"/>
    <mergeCell ref="E2415:F2415"/>
    <mergeCell ref="E2416:F2416"/>
    <mergeCell ref="E2417:F2417"/>
    <mergeCell ref="H2419:I2419"/>
    <mergeCell ref="E2422:F2422"/>
    <mergeCell ref="E2456:F2456"/>
    <mergeCell ref="E2457:F2457"/>
    <mergeCell ref="H2459:I2459"/>
    <mergeCell ref="E2462:F2462"/>
    <mergeCell ref="E2463:F2463"/>
    <mergeCell ref="E2464:F2464"/>
    <mergeCell ref="E2447:F2447"/>
    <mergeCell ref="H2449:I2449"/>
    <mergeCell ref="E2452:F2452"/>
    <mergeCell ref="E2453:F2453"/>
    <mergeCell ref="E2454:F2454"/>
    <mergeCell ref="E2455:F2455"/>
    <mergeCell ref="H2439:I2439"/>
    <mergeCell ref="E2442:F2442"/>
    <mergeCell ref="E2443:F2443"/>
    <mergeCell ref="E2444:F2444"/>
    <mergeCell ref="E2445:F2445"/>
    <mergeCell ref="E2446:F2446"/>
    <mergeCell ref="E2483:F2483"/>
    <mergeCell ref="E2484:F2484"/>
    <mergeCell ref="E2485:F2485"/>
    <mergeCell ref="E2486:F2486"/>
    <mergeCell ref="E2487:F2487"/>
    <mergeCell ref="H2489:I2489"/>
    <mergeCell ref="E2474:F2474"/>
    <mergeCell ref="E2475:F2475"/>
    <mergeCell ref="E2476:F2476"/>
    <mergeCell ref="E2477:F2477"/>
    <mergeCell ref="H2479:I2479"/>
    <mergeCell ref="E2482:F2482"/>
    <mergeCell ref="E2465:F2465"/>
    <mergeCell ref="E2466:F2466"/>
    <mergeCell ref="E2467:F2467"/>
    <mergeCell ref="H2469:I2469"/>
    <mergeCell ref="E2472:F2472"/>
    <mergeCell ref="E2473:F2473"/>
    <mergeCell ref="E2507:F2507"/>
    <mergeCell ref="H2509:I2509"/>
    <mergeCell ref="E2512:F2512"/>
    <mergeCell ref="E2513:F2513"/>
    <mergeCell ref="E2514:F2514"/>
    <mergeCell ref="E2515:F2515"/>
    <mergeCell ref="H2499:I2499"/>
    <mergeCell ref="E2502:F2502"/>
    <mergeCell ref="E2503:F2503"/>
    <mergeCell ref="E2504:F2504"/>
    <mergeCell ref="E2505:F2505"/>
    <mergeCell ref="E2506:F2506"/>
    <mergeCell ref="E2492:F2492"/>
    <mergeCell ref="E2493:F2493"/>
    <mergeCell ref="E2494:F2494"/>
    <mergeCell ref="E2495:F2495"/>
    <mergeCell ref="E2496:F2496"/>
    <mergeCell ref="E2497:F2497"/>
    <mergeCell ref="E2534:F2534"/>
    <mergeCell ref="E2535:F2535"/>
    <mergeCell ref="E2536:F2536"/>
    <mergeCell ref="H2538:I2538"/>
    <mergeCell ref="E2541:F2541"/>
    <mergeCell ref="E2542:F2542"/>
    <mergeCell ref="E2525:F2525"/>
    <mergeCell ref="E2526:F2526"/>
    <mergeCell ref="E2527:F2527"/>
    <mergeCell ref="H2529:I2529"/>
    <mergeCell ref="E2532:F2532"/>
    <mergeCell ref="E2533:F2533"/>
    <mergeCell ref="E2516:F2516"/>
    <mergeCell ref="E2517:F2517"/>
    <mergeCell ref="H2519:I2519"/>
    <mergeCell ref="E2522:F2522"/>
    <mergeCell ref="E2523:F2523"/>
    <mergeCell ref="E2524:F2524"/>
    <mergeCell ref="E2561:F2561"/>
    <mergeCell ref="E2562:F2562"/>
    <mergeCell ref="E2563:F2563"/>
    <mergeCell ref="E2564:F2564"/>
    <mergeCell ref="E2565:F2565"/>
    <mergeCell ref="H2567:I2567"/>
    <mergeCell ref="E2552:F2552"/>
    <mergeCell ref="E2553:F2553"/>
    <mergeCell ref="E2554:F2554"/>
    <mergeCell ref="E2555:F2555"/>
    <mergeCell ref="H2557:I2557"/>
    <mergeCell ref="E2560:F2560"/>
    <mergeCell ref="E2543:F2543"/>
    <mergeCell ref="E2544:F2544"/>
    <mergeCell ref="E2545:F2545"/>
    <mergeCell ref="E2546:F2546"/>
    <mergeCell ref="H2548:I2548"/>
    <mergeCell ref="E2551:F2551"/>
    <mergeCell ref="E2585:F2585"/>
    <mergeCell ref="E2586:F2586"/>
    <mergeCell ref="H2588:I2588"/>
    <mergeCell ref="E2591:F2591"/>
    <mergeCell ref="E2592:F2592"/>
    <mergeCell ref="E2593:F2593"/>
    <mergeCell ref="H2577:I2577"/>
    <mergeCell ref="E2580:F2580"/>
    <mergeCell ref="E2581:F2581"/>
    <mergeCell ref="E2582:F2582"/>
    <mergeCell ref="E2583:F2583"/>
    <mergeCell ref="E2584:F2584"/>
    <mergeCell ref="E2570:F2570"/>
    <mergeCell ref="E2571:F2571"/>
    <mergeCell ref="E2572:F2572"/>
    <mergeCell ref="E2573:F2573"/>
    <mergeCell ref="E2574:F2574"/>
    <mergeCell ref="E2575:F2575"/>
    <mergeCell ref="H2610:I2610"/>
    <mergeCell ref="E2613:F2613"/>
    <mergeCell ref="E2614:F2614"/>
    <mergeCell ref="E2615:F2615"/>
    <mergeCell ref="E2616:F2616"/>
    <mergeCell ref="E2617:F2617"/>
    <mergeCell ref="E2603:F2603"/>
    <mergeCell ref="E2604:F2604"/>
    <mergeCell ref="E2605:F2605"/>
    <mergeCell ref="E2606:F2606"/>
    <mergeCell ref="E2607:F2607"/>
    <mergeCell ref="E2608:F2608"/>
    <mergeCell ref="E2594:F2594"/>
    <mergeCell ref="E2595:F2595"/>
    <mergeCell ref="E2596:F2596"/>
    <mergeCell ref="E2597:F2597"/>
    <mergeCell ref="H2599:I2599"/>
    <mergeCell ref="E2602:F2602"/>
    <mergeCell ref="E2636:F2636"/>
    <mergeCell ref="E2637:F2637"/>
    <mergeCell ref="E2638:F2638"/>
    <mergeCell ref="E2639:F2639"/>
    <mergeCell ref="E2640:F2640"/>
    <mergeCell ref="H2642:I2642"/>
    <mergeCell ref="E2627:F2627"/>
    <mergeCell ref="E2628:F2628"/>
    <mergeCell ref="E2629:F2629"/>
    <mergeCell ref="E2630:F2630"/>
    <mergeCell ref="H2632:I2632"/>
    <mergeCell ref="E2635:F2635"/>
    <mergeCell ref="E2618:F2618"/>
    <mergeCell ref="E2619:F2619"/>
    <mergeCell ref="H2621:I2621"/>
    <mergeCell ref="E2624:F2624"/>
    <mergeCell ref="E2625:F2625"/>
    <mergeCell ref="E2626:F2626"/>
    <mergeCell ref="E2660:F2660"/>
    <mergeCell ref="E2661:F2661"/>
    <mergeCell ref="E2662:F2662"/>
    <mergeCell ref="E2663:F2663"/>
    <mergeCell ref="E2664:F2664"/>
    <mergeCell ref="E2665:F2665"/>
    <mergeCell ref="H2652:I2652"/>
    <mergeCell ref="E2655:F2655"/>
    <mergeCell ref="E2656:F2656"/>
    <mergeCell ref="E2657:F2657"/>
    <mergeCell ref="E2658:F2658"/>
    <mergeCell ref="E2659:F2659"/>
    <mergeCell ref="E2645:F2645"/>
    <mergeCell ref="E2646:F2646"/>
    <mergeCell ref="E2647:F2647"/>
    <mergeCell ref="E2648:F2648"/>
    <mergeCell ref="E2649:F2649"/>
    <mergeCell ref="E2650:F2650"/>
    <mergeCell ref="E2684:F2684"/>
    <mergeCell ref="E2685:F2685"/>
    <mergeCell ref="E2686:F2686"/>
    <mergeCell ref="H2688:I2688"/>
    <mergeCell ref="E2691:F2691"/>
    <mergeCell ref="E2692:F2692"/>
    <mergeCell ref="E2675:F2675"/>
    <mergeCell ref="E2676:F2676"/>
    <mergeCell ref="H2678:I2678"/>
    <mergeCell ref="E2681:F2681"/>
    <mergeCell ref="E2682:F2682"/>
    <mergeCell ref="E2683:F2683"/>
    <mergeCell ref="H2667:I2667"/>
    <mergeCell ref="E2670:F2670"/>
    <mergeCell ref="E2671:F2671"/>
    <mergeCell ref="E2672:F2672"/>
    <mergeCell ref="E2673:F2673"/>
    <mergeCell ref="E2674:F2674"/>
    <mergeCell ref="E2711:F2711"/>
    <mergeCell ref="E2712:F2712"/>
    <mergeCell ref="E2713:F2713"/>
    <mergeCell ref="E2714:F2714"/>
    <mergeCell ref="E2715:F2715"/>
    <mergeCell ref="E2716:F2716"/>
    <mergeCell ref="E2702:F2702"/>
    <mergeCell ref="E2703:F2703"/>
    <mergeCell ref="E2704:F2704"/>
    <mergeCell ref="E2705:F2705"/>
    <mergeCell ref="E2706:F2706"/>
    <mergeCell ref="H2708:I2708"/>
    <mergeCell ref="E2693:F2693"/>
    <mergeCell ref="E2694:F2694"/>
    <mergeCell ref="E2695:F2695"/>
    <mergeCell ref="E2696:F2696"/>
    <mergeCell ref="H2698:I2698"/>
    <mergeCell ref="E2701:F2701"/>
    <mergeCell ref="H2733:I2733"/>
    <mergeCell ref="E2736:F2736"/>
    <mergeCell ref="E2737:F2737"/>
    <mergeCell ref="E2738:F2738"/>
    <mergeCell ref="E2739:F2739"/>
    <mergeCell ref="E2740:F2740"/>
    <mergeCell ref="E2726:F2726"/>
    <mergeCell ref="E2727:F2727"/>
    <mergeCell ref="E2728:F2728"/>
    <mergeCell ref="E2729:F2729"/>
    <mergeCell ref="E2730:F2730"/>
    <mergeCell ref="E2731:F2731"/>
    <mergeCell ref="E2717:F2717"/>
    <mergeCell ref="E2718:F2718"/>
    <mergeCell ref="E2719:F2719"/>
    <mergeCell ref="E2720:F2720"/>
    <mergeCell ref="H2722:I2722"/>
    <mergeCell ref="E2725:F2725"/>
    <mergeCell ref="E2759:F2759"/>
    <mergeCell ref="E2760:F2760"/>
    <mergeCell ref="E2761:F2761"/>
    <mergeCell ref="E2762:F2762"/>
    <mergeCell ref="H2764:I2764"/>
    <mergeCell ref="E2767:F2767"/>
    <mergeCell ref="E2750:F2750"/>
    <mergeCell ref="E2751:F2751"/>
    <mergeCell ref="H2753:I2753"/>
    <mergeCell ref="E2756:F2756"/>
    <mergeCell ref="E2757:F2757"/>
    <mergeCell ref="E2758:F2758"/>
    <mergeCell ref="H2742:I2742"/>
    <mergeCell ref="E2745:F2745"/>
    <mergeCell ref="E2746:F2746"/>
    <mergeCell ref="E2747:F2747"/>
    <mergeCell ref="E2748:F2748"/>
    <mergeCell ref="E2749:F2749"/>
    <mergeCell ref="H2784:I2784"/>
    <mergeCell ref="E2787:F2787"/>
    <mergeCell ref="E2788:F2788"/>
    <mergeCell ref="E2789:F2789"/>
    <mergeCell ref="E2790:F2790"/>
    <mergeCell ref="E2791:F2791"/>
    <mergeCell ref="H2775:I2775"/>
    <mergeCell ref="E2778:F2778"/>
    <mergeCell ref="E2779:F2779"/>
    <mergeCell ref="E2780:F2780"/>
    <mergeCell ref="E2781:F2781"/>
    <mergeCell ref="E2782:F2782"/>
    <mergeCell ref="E2768:F2768"/>
    <mergeCell ref="E2769:F2769"/>
    <mergeCell ref="E2770:F2770"/>
    <mergeCell ref="E2771:F2771"/>
    <mergeCell ref="E2772:F2772"/>
    <mergeCell ref="E2773:F2773"/>
    <mergeCell ref="E2810:F2810"/>
    <mergeCell ref="E2811:F2811"/>
    <mergeCell ref="E2812:F2812"/>
    <mergeCell ref="E2813:F2813"/>
    <mergeCell ref="E2814:F2814"/>
    <mergeCell ref="H2816:I2816"/>
    <mergeCell ref="E2801:F2801"/>
    <mergeCell ref="E2802:F2802"/>
    <mergeCell ref="E2803:F2803"/>
    <mergeCell ref="E2804:F2804"/>
    <mergeCell ref="H2806:I2806"/>
    <mergeCell ref="E2809:F2809"/>
    <mergeCell ref="E2792:F2792"/>
    <mergeCell ref="E2793:F2793"/>
    <mergeCell ref="E2794:F2794"/>
    <mergeCell ref="H2796:I2796"/>
    <mergeCell ref="E2799:F2799"/>
    <mergeCell ref="E2800:F2800"/>
    <mergeCell ref="E2834:F2834"/>
    <mergeCell ref="H2836:I2836"/>
    <mergeCell ref="E2839:F2839"/>
    <mergeCell ref="E2840:F2840"/>
    <mergeCell ref="E2841:F2841"/>
    <mergeCell ref="E2842:F2842"/>
    <mergeCell ref="H2826:I2826"/>
    <mergeCell ref="E2829:F2829"/>
    <mergeCell ref="E2830:F2830"/>
    <mergeCell ref="E2831:F2831"/>
    <mergeCell ref="E2832:F2832"/>
    <mergeCell ref="E2833:F2833"/>
    <mergeCell ref="E2819:F2819"/>
    <mergeCell ref="E2820:F2820"/>
    <mergeCell ref="E2821:F2821"/>
    <mergeCell ref="E2822:F2822"/>
    <mergeCell ref="E2823:F2823"/>
    <mergeCell ref="E2824:F2824"/>
    <mergeCell ref="E2861:F2861"/>
    <mergeCell ref="E2862:F2862"/>
    <mergeCell ref="E2863:F2863"/>
    <mergeCell ref="E2864:F2864"/>
    <mergeCell ref="H2866:I2866"/>
    <mergeCell ref="E2869:F2869"/>
    <mergeCell ref="E2852:F2852"/>
    <mergeCell ref="E2853:F2853"/>
    <mergeCell ref="E2854:F2854"/>
    <mergeCell ref="H2856:I2856"/>
    <mergeCell ref="E2859:F2859"/>
    <mergeCell ref="E2860:F2860"/>
    <mergeCell ref="E2843:F2843"/>
    <mergeCell ref="E2844:F2844"/>
    <mergeCell ref="H2846:I2846"/>
    <mergeCell ref="E2849:F2849"/>
    <mergeCell ref="E2850:F2850"/>
    <mergeCell ref="E2851:F2851"/>
    <mergeCell ref="H2886:I2886"/>
    <mergeCell ref="E2889:F2889"/>
    <mergeCell ref="E2890:F2890"/>
    <mergeCell ref="E2891:F2891"/>
    <mergeCell ref="E2892:F2892"/>
    <mergeCell ref="E2893:F2893"/>
    <mergeCell ref="E2879:F2879"/>
    <mergeCell ref="E2880:F2880"/>
    <mergeCell ref="E2881:F2881"/>
    <mergeCell ref="E2882:F2882"/>
    <mergeCell ref="E2883:F2883"/>
    <mergeCell ref="E2884:F2884"/>
    <mergeCell ref="E2870:F2870"/>
    <mergeCell ref="E2871:F2871"/>
    <mergeCell ref="E2872:F2872"/>
    <mergeCell ref="E2873:F2873"/>
    <mergeCell ref="E2874:F2874"/>
    <mergeCell ref="H2876:I2876"/>
    <mergeCell ref="E2912:F2912"/>
    <mergeCell ref="E2913:F2913"/>
    <mergeCell ref="E2914:F2914"/>
    <mergeCell ref="H2916:I2916"/>
    <mergeCell ref="E2919:F2919"/>
    <mergeCell ref="E2920:F2920"/>
    <mergeCell ref="E2903:F2903"/>
    <mergeCell ref="E2904:F2904"/>
    <mergeCell ref="H2906:I2906"/>
    <mergeCell ref="E2909:F2909"/>
    <mergeCell ref="E2910:F2910"/>
    <mergeCell ref="E2911:F2911"/>
    <mergeCell ref="E2894:F2894"/>
    <mergeCell ref="H2896:I2896"/>
    <mergeCell ref="E2899:F2899"/>
    <mergeCell ref="E2900:F2900"/>
    <mergeCell ref="E2901:F2901"/>
    <mergeCell ref="E2902:F2902"/>
    <mergeCell ref="E2939:F2939"/>
    <mergeCell ref="E2940:F2940"/>
    <mergeCell ref="E2941:F2941"/>
    <mergeCell ref="E2942:F2942"/>
    <mergeCell ref="E2943:F2943"/>
    <mergeCell ref="E2944:F2944"/>
    <mergeCell ref="E2930:F2930"/>
    <mergeCell ref="E2931:F2931"/>
    <mergeCell ref="E2932:F2932"/>
    <mergeCell ref="E2933:F2933"/>
    <mergeCell ref="E2934:F2934"/>
    <mergeCell ref="H2936:I2936"/>
    <mergeCell ref="E2921:F2921"/>
    <mergeCell ref="E2922:F2922"/>
    <mergeCell ref="E2923:F2923"/>
    <mergeCell ref="E2924:F2924"/>
    <mergeCell ref="H2926:I2926"/>
    <mergeCell ref="E2929:F2929"/>
    <mergeCell ref="E2963:F2963"/>
    <mergeCell ref="H2965:I2965"/>
    <mergeCell ref="E2968:F2968"/>
    <mergeCell ref="E2969:F2969"/>
    <mergeCell ref="E2970:F2970"/>
    <mergeCell ref="E2971:F2971"/>
    <mergeCell ref="E2954:F2954"/>
    <mergeCell ref="H2956:I2956"/>
    <mergeCell ref="E2959:F2959"/>
    <mergeCell ref="E2960:F2960"/>
    <mergeCell ref="E2961:F2961"/>
    <mergeCell ref="E2962:F2962"/>
    <mergeCell ref="H2946:I2946"/>
    <mergeCell ref="E2949:F2949"/>
    <mergeCell ref="E2950:F2950"/>
    <mergeCell ref="E2951:F2951"/>
    <mergeCell ref="E2952:F2952"/>
    <mergeCell ref="E2953:F2953"/>
    <mergeCell ref="E2990:F2990"/>
    <mergeCell ref="E2991:F2991"/>
    <mergeCell ref="E2992:F2992"/>
    <mergeCell ref="E2993:F2993"/>
    <mergeCell ref="E2994:F2994"/>
    <mergeCell ref="H2996:I2996"/>
    <mergeCell ref="E2981:F2981"/>
    <mergeCell ref="H2983:I2983"/>
    <mergeCell ref="E2986:F2986"/>
    <mergeCell ref="E2987:F2987"/>
    <mergeCell ref="E2988:F2988"/>
    <mergeCell ref="E2989:F2989"/>
    <mergeCell ref="E2972:F2972"/>
    <mergeCell ref="H2974:I2974"/>
    <mergeCell ref="E2977:F2977"/>
    <mergeCell ref="E2978:F2978"/>
    <mergeCell ref="E2979:F2979"/>
    <mergeCell ref="E2980:F2980"/>
    <mergeCell ref="H3015:I3015"/>
    <mergeCell ref="E3018:F3018"/>
    <mergeCell ref="E3019:F3019"/>
    <mergeCell ref="E3020:F3020"/>
    <mergeCell ref="E3021:F3021"/>
    <mergeCell ref="E3022:F3022"/>
    <mergeCell ref="E3008:F3008"/>
    <mergeCell ref="E3009:F3009"/>
    <mergeCell ref="E3010:F3010"/>
    <mergeCell ref="E3011:F3011"/>
    <mergeCell ref="E3012:F3012"/>
    <mergeCell ref="E3013:F3013"/>
    <mergeCell ref="E2999:F2999"/>
    <mergeCell ref="E3000:F3000"/>
    <mergeCell ref="E3001:F3001"/>
    <mergeCell ref="E3002:F3002"/>
    <mergeCell ref="E3003:F3003"/>
    <mergeCell ref="H3005:I3005"/>
    <mergeCell ref="E3041:F3041"/>
    <mergeCell ref="E3042:F3042"/>
    <mergeCell ref="E3043:F3043"/>
    <mergeCell ref="H3045:I3045"/>
    <mergeCell ref="E3048:F3048"/>
    <mergeCell ref="E3049:F3049"/>
    <mergeCell ref="E3032:F3032"/>
    <mergeCell ref="E3033:F3033"/>
    <mergeCell ref="H3035:I3035"/>
    <mergeCell ref="E3038:F3038"/>
    <mergeCell ref="E3039:F3039"/>
    <mergeCell ref="E3040:F3040"/>
    <mergeCell ref="E3023:F3023"/>
    <mergeCell ref="H3025:I3025"/>
    <mergeCell ref="E3028:F3028"/>
    <mergeCell ref="E3029:F3029"/>
    <mergeCell ref="E3030:F3030"/>
    <mergeCell ref="E3031:F3031"/>
    <mergeCell ref="E3068:F3068"/>
    <mergeCell ref="E3069:F3069"/>
    <mergeCell ref="E3070:F3070"/>
    <mergeCell ref="E3071:F3071"/>
    <mergeCell ref="E3072:F3072"/>
    <mergeCell ref="E3073:F3073"/>
    <mergeCell ref="E3059:F3059"/>
    <mergeCell ref="E3060:F3060"/>
    <mergeCell ref="E3061:F3061"/>
    <mergeCell ref="E3062:F3062"/>
    <mergeCell ref="E3063:F3063"/>
    <mergeCell ref="H3065:I3065"/>
    <mergeCell ref="E3050:F3050"/>
    <mergeCell ref="E3051:F3051"/>
    <mergeCell ref="E3052:F3052"/>
    <mergeCell ref="E3053:F3053"/>
    <mergeCell ref="H3055:I3055"/>
    <mergeCell ref="E3058:F3058"/>
    <mergeCell ref="E3092:F3092"/>
    <mergeCell ref="E3093:F3093"/>
    <mergeCell ref="H3095:I3095"/>
    <mergeCell ref="E3098:F3098"/>
    <mergeCell ref="E3099:F3099"/>
    <mergeCell ref="E3100:F3100"/>
    <mergeCell ref="E3083:F3083"/>
    <mergeCell ref="H3085:I3085"/>
    <mergeCell ref="E3088:F3088"/>
    <mergeCell ref="E3089:F3089"/>
    <mergeCell ref="E3090:F3090"/>
    <mergeCell ref="E3091:F3091"/>
    <mergeCell ref="H3075:I3075"/>
    <mergeCell ref="E3078:F3078"/>
    <mergeCell ref="E3079:F3079"/>
    <mergeCell ref="E3080:F3080"/>
    <mergeCell ref="E3081:F3081"/>
    <mergeCell ref="E3082:F3082"/>
    <mergeCell ref="E3119:F3119"/>
    <mergeCell ref="E3120:F3120"/>
    <mergeCell ref="E3121:F3121"/>
    <mergeCell ref="E3122:F3122"/>
    <mergeCell ref="E3123:F3123"/>
    <mergeCell ref="H3125:I3125"/>
    <mergeCell ref="E3110:F3110"/>
    <mergeCell ref="E3111:F3111"/>
    <mergeCell ref="E3112:F3112"/>
    <mergeCell ref="E3113:F3113"/>
    <mergeCell ref="H3115:I3115"/>
    <mergeCell ref="E3118:F3118"/>
    <mergeCell ref="E3101:F3101"/>
    <mergeCell ref="E3102:F3102"/>
    <mergeCell ref="E3103:F3103"/>
    <mergeCell ref="H3105:I3105"/>
    <mergeCell ref="E3108:F3108"/>
    <mergeCell ref="E3109:F3109"/>
    <mergeCell ref="E3143:F3143"/>
    <mergeCell ref="E3144:F3144"/>
    <mergeCell ref="H3146:I3146"/>
    <mergeCell ref="E3149:F3149"/>
    <mergeCell ref="E3150:F3150"/>
    <mergeCell ref="E3151:F3151"/>
    <mergeCell ref="E3134:F3134"/>
    <mergeCell ref="E3135:F3135"/>
    <mergeCell ref="E3136:F3136"/>
    <mergeCell ref="H3138:I3138"/>
    <mergeCell ref="E3141:F3141"/>
    <mergeCell ref="E3142:F3142"/>
    <mergeCell ref="E3128:F3128"/>
    <mergeCell ref="E3129:F3129"/>
    <mergeCell ref="E3130:F3130"/>
    <mergeCell ref="E3131:F3131"/>
    <mergeCell ref="E3132:F3132"/>
    <mergeCell ref="E3133:F3133"/>
    <mergeCell ref="E3173:F3173"/>
    <mergeCell ref="E3174:F3174"/>
    <mergeCell ref="E3175:F3175"/>
    <mergeCell ref="E3176:F3176"/>
    <mergeCell ref="H3178:I3178"/>
    <mergeCell ref="E3181:F3181"/>
    <mergeCell ref="H3162:I3162"/>
    <mergeCell ref="E3165:F3165"/>
    <mergeCell ref="E3166:F3166"/>
    <mergeCell ref="E3167:F3167"/>
    <mergeCell ref="E3168:F3168"/>
    <mergeCell ref="H3170:I3170"/>
    <mergeCell ref="E3152:F3152"/>
    <mergeCell ref="H3154:I3154"/>
    <mergeCell ref="E3157:F3157"/>
    <mergeCell ref="E3158:F3158"/>
    <mergeCell ref="E3159:F3159"/>
    <mergeCell ref="E3160:F3160"/>
    <mergeCell ref="E3200:F3200"/>
    <mergeCell ref="E3201:F3201"/>
    <mergeCell ref="E3202:F3202"/>
    <mergeCell ref="E3203:F3203"/>
    <mergeCell ref="E3204:F3204"/>
    <mergeCell ref="H3206:I3206"/>
    <mergeCell ref="E3191:F3191"/>
    <mergeCell ref="E3192:F3192"/>
    <mergeCell ref="E3193:F3193"/>
    <mergeCell ref="H3195:I3195"/>
    <mergeCell ref="E3198:F3198"/>
    <mergeCell ref="E3199:F3199"/>
    <mergeCell ref="E3182:F3182"/>
    <mergeCell ref="E3183:F3183"/>
    <mergeCell ref="E3184:F3184"/>
    <mergeCell ref="H3186:I3186"/>
    <mergeCell ref="E3189:F3189"/>
    <mergeCell ref="E3190:F3190"/>
    <mergeCell ref="E3227:F3227"/>
    <mergeCell ref="E3228:F3228"/>
    <mergeCell ref="E3229:F3229"/>
    <mergeCell ref="E3230:F3230"/>
    <mergeCell ref="E3231:F3231"/>
    <mergeCell ref="E3232:F3232"/>
    <mergeCell ref="E3218:F3218"/>
    <mergeCell ref="E3219:F3219"/>
    <mergeCell ref="E3220:F3220"/>
    <mergeCell ref="E3221:F3221"/>
    <mergeCell ref="E3222:F3222"/>
    <mergeCell ref="H3224:I3224"/>
    <mergeCell ref="E3209:F3209"/>
    <mergeCell ref="E3210:F3210"/>
    <mergeCell ref="E3211:F3211"/>
    <mergeCell ref="E3212:F3212"/>
    <mergeCell ref="E3213:F3213"/>
    <mergeCell ref="H3215:I3215"/>
    <mergeCell ref="E3251:F3251"/>
    <mergeCell ref="E3252:F3252"/>
    <mergeCell ref="H3254:I3254"/>
    <mergeCell ref="E3257:F3257"/>
    <mergeCell ref="E3258:F3258"/>
    <mergeCell ref="E3259:F3259"/>
    <mergeCell ref="E3242:F3242"/>
    <mergeCell ref="H3244:I3244"/>
    <mergeCell ref="E3247:F3247"/>
    <mergeCell ref="E3248:F3248"/>
    <mergeCell ref="E3249:F3249"/>
    <mergeCell ref="E3250:F3250"/>
    <mergeCell ref="H3234:I3234"/>
    <mergeCell ref="E3237:F3237"/>
    <mergeCell ref="E3238:F3238"/>
    <mergeCell ref="E3239:F3239"/>
    <mergeCell ref="E3240:F3240"/>
    <mergeCell ref="E3241:F3241"/>
    <mergeCell ref="E3278:F3278"/>
    <mergeCell ref="E3279:F3279"/>
    <mergeCell ref="E3280:F3280"/>
    <mergeCell ref="E3281:F3281"/>
    <mergeCell ref="E3282:F3282"/>
    <mergeCell ref="E3283:F3283"/>
    <mergeCell ref="E3269:F3269"/>
    <mergeCell ref="E3270:F3270"/>
    <mergeCell ref="E3271:F3271"/>
    <mergeCell ref="E3272:F3272"/>
    <mergeCell ref="H3274:I3274"/>
    <mergeCell ref="E3277:F3277"/>
    <mergeCell ref="E3260:F3260"/>
    <mergeCell ref="E3261:F3261"/>
    <mergeCell ref="E3262:F3262"/>
    <mergeCell ref="H3264:I3264"/>
    <mergeCell ref="E3267:F3267"/>
    <mergeCell ref="E3268:F3268"/>
    <mergeCell ref="E3302:F3302"/>
    <mergeCell ref="E3303:F3303"/>
    <mergeCell ref="E3304:F3304"/>
    <mergeCell ref="E3305:F3305"/>
    <mergeCell ref="E3306:F3306"/>
    <mergeCell ref="H3308:I3308"/>
    <mergeCell ref="E3293:F3293"/>
    <mergeCell ref="E3294:F3294"/>
    <mergeCell ref="H3296:I3296"/>
    <mergeCell ref="E3299:F3299"/>
    <mergeCell ref="E3300:F3300"/>
    <mergeCell ref="E3301:F3301"/>
    <mergeCell ref="E3284:F3284"/>
    <mergeCell ref="H3286:I3286"/>
    <mergeCell ref="E3289:F3289"/>
    <mergeCell ref="E3290:F3290"/>
    <mergeCell ref="E3291:F3291"/>
    <mergeCell ref="E3292:F3292"/>
    <mergeCell ref="E3326:F3326"/>
    <mergeCell ref="E3327:F3327"/>
    <mergeCell ref="E3328:F3328"/>
    <mergeCell ref="E3329:F3329"/>
    <mergeCell ref="E3330:F3330"/>
    <mergeCell ref="H3332:I3332"/>
    <mergeCell ref="E3317:F3317"/>
    <mergeCell ref="E3318:F3318"/>
    <mergeCell ref="H3320:I3320"/>
    <mergeCell ref="E3323:F3323"/>
    <mergeCell ref="E3324:F3324"/>
    <mergeCell ref="E3325:F3325"/>
    <mergeCell ref="E3311:F3311"/>
    <mergeCell ref="E3312:F3312"/>
    <mergeCell ref="E3313:F3313"/>
    <mergeCell ref="E3314:F3314"/>
    <mergeCell ref="E3315:F3315"/>
    <mergeCell ref="E3316:F3316"/>
    <mergeCell ref="E3353:F3353"/>
    <mergeCell ref="E3354:F3354"/>
    <mergeCell ref="E3355:F3355"/>
    <mergeCell ref="E3356:F3356"/>
    <mergeCell ref="E3357:F3357"/>
    <mergeCell ref="E3358:F3358"/>
    <mergeCell ref="E3344:F3344"/>
    <mergeCell ref="E3345:F3345"/>
    <mergeCell ref="E3346:F3346"/>
    <mergeCell ref="E3347:F3347"/>
    <mergeCell ref="E3348:F3348"/>
    <mergeCell ref="H3350:I3350"/>
    <mergeCell ref="E3335:F3335"/>
    <mergeCell ref="E3336:F3336"/>
    <mergeCell ref="E3337:F3337"/>
    <mergeCell ref="E3338:F3338"/>
    <mergeCell ref="E3339:F3339"/>
    <mergeCell ref="H3341:I3341"/>
    <mergeCell ref="E3377:F3377"/>
    <mergeCell ref="E3378:F3378"/>
    <mergeCell ref="E3379:F3379"/>
    <mergeCell ref="E3380:F3380"/>
    <mergeCell ref="H3382:I3382"/>
    <mergeCell ref="E3385:F3385"/>
    <mergeCell ref="E3368:F3368"/>
    <mergeCell ref="E3369:F3369"/>
    <mergeCell ref="E3370:F3370"/>
    <mergeCell ref="E3371:F3371"/>
    <mergeCell ref="H3373:I3373"/>
    <mergeCell ref="E3376:F3376"/>
    <mergeCell ref="E3359:F3359"/>
    <mergeCell ref="E3360:F3360"/>
    <mergeCell ref="E3361:F3361"/>
    <mergeCell ref="H3363:I3363"/>
    <mergeCell ref="E3366:F3366"/>
    <mergeCell ref="E3367:F3367"/>
    <mergeCell ref="H3402:I3402"/>
    <mergeCell ref="E3405:F3405"/>
    <mergeCell ref="E3406:F3406"/>
    <mergeCell ref="E3407:F3407"/>
    <mergeCell ref="E3408:F3408"/>
    <mergeCell ref="E3409:F3409"/>
    <mergeCell ref="E3395:F3395"/>
    <mergeCell ref="E3396:F3396"/>
    <mergeCell ref="E3397:F3397"/>
    <mergeCell ref="E3398:F3398"/>
    <mergeCell ref="E3399:F3399"/>
    <mergeCell ref="E3400:F3400"/>
    <mergeCell ref="E3386:F3386"/>
    <mergeCell ref="E3387:F3387"/>
    <mergeCell ref="E3388:F3388"/>
    <mergeCell ref="E3389:F3389"/>
    <mergeCell ref="E3390:F3390"/>
    <mergeCell ref="H3392:I3392"/>
    <mergeCell ref="H3429:I3429"/>
    <mergeCell ref="E3432:F3432"/>
    <mergeCell ref="E3433:F3433"/>
    <mergeCell ref="E3434:F3434"/>
    <mergeCell ref="E3435:F3435"/>
    <mergeCell ref="E3436:F3436"/>
    <mergeCell ref="H3420:I3420"/>
    <mergeCell ref="E3423:F3423"/>
    <mergeCell ref="E3424:F3424"/>
    <mergeCell ref="E3425:F3425"/>
    <mergeCell ref="E3426:F3426"/>
    <mergeCell ref="E3427:F3427"/>
    <mergeCell ref="H3411:I3411"/>
    <mergeCell ref="E3414:F3414"/>
    <mergeCell ref="E3415:F3415"/>
    <mergeCell ref="E3416:F3416"/>
    <mergeCell ref="E3417:F3417"/>
    <mergeCell ref="E3418:F3418"/>
    <mergeCell ref="E3455:F3455"/>
    <mergeCell ref="E3456:F3456"/>
    <mergeCell ref="H3458:I3458"/>
    <mergeCell ref="E3461:F3461"/>
    <mergeCell ref="E3462:F3462"/>
    <mergeCell ref="E3463:F3463"/>
    <mergeCell ref="E3446:F3446"/>
    <mergeCell ref="E3447:F3447"/>
    <mergeCell ref="H3449:I3449"/>
    <mergeCell ref="E3452:F3452"/>
    <mergeCell ref="E3453:F3453"/>
    <mergeCell ref="E3454:F3454"/>
    <mergeCell ref="H3438:I3438"/>
    <mergeCell ref="E3441:F3441"/>
    <mergeCell ref="E3442:F3442"/>
    <mergeCell ref="E3443:F3443"/>
    <mergeCell ref="E3444:F3444"/>
    <mergeCell ref="E3445:F3445"/>
    <mergeCell ref="E3482:F3482"/>
    <mergeCell ref="E3483:F3483"/>
    <mergeCell ref="H3485:I3485"/>
    <mergeCell ref="E3488:F3488"/>
    <mergeCell ref="E3489:F3489"/>
    <mergeCell ref="E3490:F3490"/>
    <mergeCell ref="E3473:F3473"/>
    <mergeCell ref="E3474:F3474"/>
    <mergeCell ref="E3475:F3475"/>
    <mergeCell ref="E3476:F3476"/>
    <mergeCell ref="H3478:I3478"/>
    <mergeCell ref="E3481:F3481"/>
    <mergeCell ref="E3464:F3464"/>
    <mergeCell ref="E3465:F3465"/>
    <mergeCell ref="H3467:I3467"/>
    <mergeCell ref="E3470:F3470"/>
    <mergeCell ref="E3471:F3471"/>
    <mergeCell ref="E3472:F3472"/>
    <mergeCell ref="E3509:F3509"/>
    <mergeCell ref="E3510:F3510"/>
    <mergeCell ref="E3511:F3511"/>
    <mergeCell ref="E3512:F3512"/>
    <mergeCell ref="H3514:I3514"/>
    <mergeCell ref="E3517:F3517"/>
    <mergeCell ref="E3500:F3500"/>
    <mergeCell ref="E3501:F3501"/>
    <mergeCell ref="E3502:F3502"/>
    <mergeCell ref="H3504:I3504"/>
    <mergeCell ref="E3507:F3507"/>
    <mergeCell ref="E3508:F3508"/>
    <mergeCell ref="E3491:F3491"/>
    <mergeCell ref="E3492:F3492"/>
    <mergeCell ref="E3493:F3493"/>
    <mergeCell ref="H3495:I3495"/>
    <mergeCell ref="E3498:F3498"/>
    <mergeCell ref="E3499:F3499"/>
    <mergeCell ref="H3545:I3545"/>
    <mergeCell ref="E3548:F3548"/>
    <mergeCell ref="E3549:F3549"/>
    <mergeCell ref="E3550:F3550"/>
    <mergeCell ref="E3536:F3536"/>
    <mergeCell ref="E3537:F3537"/>
    <mergeCell ref="E3538:F3538"/>
    <mergeCell ref="E3539:F3539"/>
    <mergeCell ref="E3540:F3540"/>
    <mergeCell ref="E3541:F3541"/>
    <mergeCell ref="E3527:F3527"/>
    <mergeCell ref="E3528:F3528"/>
    <mergeCell ref="E3529:F3529"/>
    <mergeCell ref="E3530:F3530"/>
    <mergeCell ref="E3531:F3531"/>
    <mergeCell ref="H3533:I3533"/>
    <mergeCell ref="E3518:F3518"/>
    <mergeCell ref="E3519:F3519"/>
    <mergeCell ref="E3520:F3520"/>
    <mergeCell ref="E3521:F3521"/>
    <mergeCell ref="H3523:I3523"/>
    <mergeCell ref="E3526:F3526"/>
    <mergeCell ref="B4:C4"/>
    <mergeCell ref="A3581:C3581"/>
    <mergeCell ref="F3581:G3581"/>
    <mergeCell ref="H3581:J3581"/>
    <mergeCell ref="B6:D6"/>
    <mergeCell ref="B5:D5"/>
    <mergeCell ref="A3579:C3579"/>
    <mergeCell ref="F3579:G3579"/>
    <mergeCell ref="H3579:J3579"/>
    <mergeCell ref="A3580:C3580"/>
    <mergeCell ref="F3580:G3580"/>
    <mergeCell ref="H3580:J3580"/>
    <mergeCell ref="E3569:F3569"/>
    <mergeCell ref="E3570:F3570"/>
    <mergeCell ref="E3571:F3571"/>
    <mergeCell ref="E3572:F3572"/>
    <mergeCell ref="E3573:F3573"/>
    <mergeCell ref="H3575:I3575"/>
    <mergeCell ref="E3560:F3560"/>
    <mergeCell ref="H3562:I3562"/>
    <mergeCell ref="E3565:F3565"/>
    <mergeCell ref="E3566:F3566"/>
    <mergeCell ref="E3567:F3567"/>
    <mergeCell ref="E3568:F3568"/>
    <mergeCell ref="E3551:F3551"/>
    <mergeCell ref="E3552:F3552"/>
    <mergeCell ref="E3553:F3553"/>
    <mergeCell ref="H3555:I3555"/>
    <mergeCell ref="E3558:F3558"/>
    <mergeCell ref="E3559:F3559"/>
    <mergeCell ref="E3542:F3542"/>
    <mergeCell ref="E3543:F3543"/>
  </mergeCells>
  <pageMargins left="0.51181102362204722" right="0.51181102362204722" top="0.78740157480314965" bottom="0.78740157480314965" header="0.31496062992125984" footer="0.31496062992125984"/>
  <pageSetup paperSize="9" scale="5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B38DE-8A9C-47D0-B562-0C49CC1BF4C8}">
  <dimension ref="A1:J42"/>
  <sheetViews>
    <sheetView view="pageBreakPreview" topLeftCell="A10" zoomScaleNormal="100" zoomScaleSheetLayoutView="100" workbookViewId="0">
      <selection activeCell="D560" sqref="D560"/>
    </sheetView>
  </sheetViews>
  <sheetFormatPr defaultRowHeight="15"/>
  <cols>
    <col min="1" max="1" width="11.42578125" bestFit="1" customWidth="1"/>
    <col min="8" max="8" width="13.140625" customWidth="1"/>
    <col min="9" max="9" width="16.5703125" customWidth="1"/>
    <col min="257" max="257" width="11.42578125" bestFit="1" customWidth="1"/>
    <col min="265" max="265" width="10" customWidth="1"/>
    <col min="513" max="513" width="11.42578125" bestFit="1" customWidth="1"/>
    <col min="521" max="521" width="10" customWidth="1"/>
    <col min="769" max="769" width="11.42578125" bestFit="1" customWidth="1"/>
    <col min="777" max="777" width="10" customWidth="1"/>
    <col min="1025" max="1025" width="11.42578125" bestFit="1" customWidth="1"/>
    <col min="1033" max="1033" width="10" customWidth="1"/>
    <col min="1281" max="1281" width="11.42578125" bestFit="1" customWidth="1"/>
    <col min="1289" max="1289" width="10" customWidth="1"/>
    <col min="1537" max="1537" width="11.42578125" bestFit="1" customWidth="1"/>
    <col min="1545" max="1545" width="10" customWidth="1"/>
    <col min="1793" max="1793" width="11.42578125" bestFit="1" customWidth="1"/>
    <col min="1801" max="1801" width="10" customWidth="1"/>
    <col min="2049" max="2049" width="11.42578125" bestFit="1" customWidth="1"/>
    <col min="2057" max="2057" width="10" customWidth="1"/>
    <col min="2305" max="2305" width="11.42578125" bestFit="1" customWidth="1"/>
    <col min="2313" max="2313" width="10" customWidth="1"/>
    <col min="2561" max="2561" width="11.42578125" bestFit="1" customWidth="1"/>
    <col min="2569" max="2569" width="10" customWidth="1"/>
    <col min="2817" max="2817" width="11.42578125" bestFit="1" customWidth="1"/>
    <col min="2825" max="2825" width="10" customWidth="1"/>
    <col min="3073" max="3073" width="11.42578125" bestFit="1" customWidth="1"/>
    <col min="3081" max="3081" width="10" customWidth="1"/>
    <col min="3329" max="3329" width="11.42578125" bestFit="1" customWidth="1"/>
    <col min="3337" max="3337" width="10" customWidth="1"/>
    <col min="3585" max="3585" width="11.42578125" bestFit="1" customWidth="1"/>
    <col min="3593" max="3593" width="10" customWidth="1"/>
    <col min="3841" max="3841" width="11.42578125" bestFit="1" customWidth="1"/>
    <col min="3849" max="3849" width="10" customWidth="1"/>
    <col min="4097" max="4097" width="11.42578125" bestFit="1" customWidth="1"/>
    <col min="4105" max="4105" width="10" customWidth="1"/>
    <col min="4353" max="4353" width="11.42578125" bestFit="1" customWidth="1"/>
    <col min="4361" max="4361" width="10" customWidth="1"/>
    <col min="4609" max="4609" width="11.42578125" bestFit="1" customWidth="1"/>
    <col min="4617" max="4617" width="10" customWidth="1"/>
    <col min="4865" max="4865" width="11.42578125" bestFit="1" customWidth="1"/>
    <col min="4873" max="4873" width="10" customWidth="1"/>
    <col min="5121" max="5121" width="11.42578125" bestFit="1" customWidth="1"/>
    <col min="5129" max="5129" width="10" customWidth="1"/>
    <col min="5377" max="5377" width="11.42578125" bestFit="1" customWidth="1"/>
    <col min="5385" max="5385" width="10" customWidth="1"/>
    <col min="5633" max="5633" width="11.42578125" bestFit="1" customWidth="1"/>
    <col min="5641" max="5641" width="10" customWidth="1"/>
    <col min="5889" max="5889" width="11.42578125" bestFit="1" customWidth="1"/>
    <col min="5897" max="5897" width="10" customWidth="1"/>
    <col min="6145" max="6145" width="11.42578125" bestFit="1" customWidth="1"/>
    <col min="6153" max="6153" width="10" customWidth="1"/>
    <col min="6401" max="6401" width="11.42578125" bestFit="1" customWidth="1"/>
    <col min="6409" max="6409" width="10" customWidth="1"/>
    <col min="6657" max="6657" width="11.42578125" bestFit="1" customWidth="1"/>
    <col min="6665" max="6665" width="10" customWidth="1"/>
    <col min="6913" max="6913" width="11.42578125" bestFit="1" customWidth="1"/>
    <col min="6921" max="6921" width="10" customWidth="1"/>
    <col min="7169" max="7169" width="11.42578125" bestFit="1" customWidth="1"/>
    <col min="7177" max="7177" width="10" customWidth="1"/>
    <col min="7425" max="7425" width="11.42578125" bestFit="1" customWidth="1"/>
    <col min="7433" max="7433" width="10" customWidth="1"/>
    <col min="7681" max="7681" width="11.42578125" bestFit="1" customWidth="1"/>
    <col min="7689" max="7689" width="10" customWidth="1"/>
    <col min="7937" max="7937" width="11.42578125" bestFit="1" customWidth="1"/>
    <col min="7945" max="7945" width="10" customWidth="1"/>
    <col min="8193" max="8193" width="11.42578125" bestFit="1" customWidth="1"/>
    <col min="8201" max="8201" width="10" customWidth="1"/>
    <col min="8449" max="8449" width="11.42578125" bestFit="1" customWidth="1"/>
    <col min="8457" max="8457" width="10" customWidth="1"/>
    <col min="8705" max="8705" width="11.42578125" bestFit="1" customWidth="1"/>
    <col min="8713" max="8713" width="10" customWidth="1"/>
    <col min="8961" max="8961" width="11.42578125" bestFit="1" customWidth="1"/>
    <col min="8969" max="8969" width="10" customWidth="1"/>
    <col min="9217" max="9217" width="11.42578125" bestFit="1" customWidth="1"/>
    <col min="9225" max="9225" width="10" customWidth="1"/>
    <col min="9473" max="9473" width="11.42578125" bestFit="1" customWidth="1"/>
    <col min="9481" max="9481" width="10" customWidth="1"/>
    <col min="9729" max="9729" width="11.42578125" bestFit="1" customWidth="1"/>
    <col min="9737" max="9737" width="10" customWidth="1"/>
    <col min="9985" max="9985" width="11.42578125" bestFit="1" customWidth="1"/>
    <col min="9993" max="9993" width="10" customWidth="1"/>
    <col min="10241" max="10241" width="11.42578125" bestFit="1" customWidth="1"/>
    <col min="10249" max="10249" width="10" customWidth="1"/>
    <col min="10497" max="10497" width="11.42578125" bestFit="1" customWidth="1"/>
    <col min="10505" max="10505" width="10" customWidth="1"/>
    <col min="10753" max="10753" width="11.42578125" bestFit="1" customWidth="1"/>
    <col min="10761" max="10761" width="10" customWidth="1"/>
    <col min="11009" max="11009" width="11.42578125" bestFit="1" customWidth="1"/>
    <col min="11017" max="11017" width="10" customWidth="1"/>
    <col min="11265" max="11265" width="11.42578125" bestFit="1" customWidth="1"/>
    <col min="11273" max="11273" width="10" customWidth="1"/>
    <col min="11521" max="11521" width="11.42578125" bestFit="1" customWidth="1"/>
    <col min="11529" max="11529" width="10" customWidth="1"/>
    <col min="11777" max="11777" width="11.42578125" bestFit="1" customWidth="1"/>
    <col min="11785" max="11785" width="10" customWidth="1"/>
    <col min="12033" max="12033" width="11.42578125" bestFit="1" customWidth="1"/>
    <col min="12041" max="12041" width="10" customWidth="1"/>
    <col min="12289" max="12289" width="11.42578125" bestFit="1" customWidth="1"/>
    <col min="12297" max="12297" width="10" customWidth="1"/>
    <col min="12545" max="12545" width="11.42578125" bestFit="1" customWidth="1"/>
    <col min="12553" max="12553" width="10" customWidth="1"/>
    <col min="12801" max="12801" width="11.42578125" bestFit="1" customWidth="1"/>
    <col min="12809" max="12809" width="10" customWidth="1"/>
    <col min="13057" max="13057" width="11.42578125" bestFit="1" customWidth="1"/>
    <col min="13065" max="13065" width="10" customWidth="1"/>
    <col min="13313" max="13313" width="11.42578125" bestFit="1" customWidth="1"/>
    <col min="13321" max="13321" width="10" customWidth="1"/>
    <col min="13569" max="13569" width="11.42578125" bestFit="1" customWidth="1"/>
    <col min="13577" max="13577" width="10" customWidth="1"/>
    <col min="13825" max="13825" width="11.42578125" bestFit="1" customWidth="1"/>
    <col min="13833" max="13833" width="10" customWidth="1"/>
    <col min="14081" max="14081" width="11.42578125" bestFit="1" customWidth="1"/>
    <col min="14089" max="14089" width="10" customWidth="1"/>
    <col min="14337" max="14337" width="11.42578125" bestFit="1" customWidth="1"/>
    <col min="14345" max="14345" width="10" customWidth="1"/>
    <col min="14593" max="14593" width="11.42578125" bestFit="1" customWidth="1"/>
    <col min="14601" max="14601" width="10" customWidth="1"/>
    <col min="14849" max="14849" width="11.42578125" bestFit="1" customWidth="1"/>
    <col min="14857" max="14857" width="10" customWidth="1"/>
    <col min="15105" max="15105" width="11.42578125" bestFit="1" customWidth="1"/>
    <col min="15113" max="15113" width="10" customWidth="1"/>
    <col min="15361" max="15361" width="11.42578125" bestFit="1" customWidth="1"/>
    <col min="15369" max="15369" width="10" customWidth="1"/>
    <col min="15617" max="15617" width="11.42578125" bestFit="1" customWidth="1"/>
    <col min="15625" max="15625" width="10" customWidth="1"/>
    <col min="15873" max="15873" width="11.42578125" bestFit="1" customWidth="1"/>
    <col min="15881" max="15881" width="10" customWidth="1"/>
    <col min="16129" max="16129" width="11.42578125" bestFit="1" customWidth="1"/>
    <col min="16137" max="16137" width="10" customWidth="1"/>
  </cols>
  <sheetData>
    <row r="1" spans="1:10" ht="61.9" customHeight="1">
      <c r="A1" s="386"/>
      <c r="B1" s="386"/>
      <c r="C1" s="386"/>
      <c r="D1" s="386"/>
      <c r="E1" s="386"/>
      <c r="F1" s="386"/>
      <c r="G1" s="386"/>
      <c r="H1" s="278"/>
      <c r="I1" s="279"/>
    </row>
    <row r="2" spans="1:10">
      <c r="A2" s="387" t="s">
        <v>3013</v>
      </c>
      <c r="B2" s="387"/>
      <c r="C2" s="387"/>
      <c r="D2" s="387"/>
      <c r="E2" s="387"/>
      <c r="F2" s="387"/>
      <c r="G2" s="387"/>
      <c r="H2" s="387"/>
      <c r="I2" s="387"/>
    </row>
    <row r="3" spans="1:10">
      <c r="A3" s="387" t="s">
        <v>3014</v>
      </c>
      <c r="B3" s="387"/>
      <c r="C3" s="387"/>
      <c r="D3" s="387"/>
      <c r="E3" s="387"/>
      <c r="F3" s="387"/>
      <c r="G3" s="387"/>
      <c r="H3" s="387"/>
      <c r="I3" s="387"/>
    </row>
    <row r="4" spans="1:10">
      <c r="A4" s="387" t="s">
        <v>3015</v>
      </c>
      <c r="B4" s="387"/>
      <c r="C4" s="387"/>
      <c r="D4" s="387"/>
      <c r="E4" s="387"/>
      <c r="F4" s="387"/>
      <c r="G4" s="387"/>
      <c r="H4" s="387"/>
      <c r="I4" s="387"/>
    </row>
    <row r="5" spans="1:10" ht="12.75" customHeight="1">
      <c r="A5" s="43" t="s">
        <v>1448</v>
      </c>
      <c r="B5" s="388" t="s">
        <v>3016</v>
      </c>
      <c r="C5" s="389"/>
      <c r="D5" s="389"/>
      <c r="E5" s="389"/>
      <c r="F5" s="389"/>
      <c r="G5" s="389"/>
      <c r="H5" s="389"/>
      <c r="I5" s="279"/>
    </row>
    <row r="6" spans="1:10">
      <c r="A6" s="43" t="s">
        <v>1449</v>
      </c>
      <c r="B6" s="390" t="s">
        <v>3017</v>
      </c>
      <c r="C6" s="391"/>
      <c r="D6" s="391"/>
      <c r="E6" s="391"/>
      <c r="F6" s="391"/>
      <c r="G6" s="391"/>
      <c r="H6" s="391"/>
      <c r="I6" s="279"/>
    </row>
    <row r="7" spans="1:10" ht="13.5" customHeight="1">
      <c r="A7" s="44" t="s">
        <v>3018</v>
      </c>
      <c r="B7" s="45"/>
      <c r="C7" s="45"/>
      <c r="D7" s="46"/>
      <c r="E7" s="47"/>
      <c r="F7" s="48"/>
      <c r="G7" s="49"/>
      <c r="H7" s="49"/>
      <c r="I7" s="279"/>
    </row>
    <row r="8" spans="1:10" ht="15.75" thickBot="1">
      <c r="A8" s="280"/>
      <c r="B8" s="69"/>
      <c r="C8" s="69"/>
      <c r="D8" s="278"/>
      <c r="E8" s="281"/>
      <c r="F8" s="282"/>
      <c r="G8" s="279"/>
      <c r="H8" s="279"/>
      <c r="I8" s="279"/>
    </row>
    <row r="9" spans="1:10" ht="15.75" thickBot="1">
      <c r="A9" s="392" t="s">
        <v>3019</v>
      </c>
      <c r="B9" s="393"/>
      <c r="C9" s="393"/>
      <c r="D9" s="393"/>
      <c r="E9" s="393"/>
      <c r="F9" s="393"/>
      <c r="G9" s="393"/>
      <c r="H9" s="393"/>
      <c r="I9" s="394"/>
    </row>
    <row r="10" spans="1:10">
      <c r="A10" s="50">
        <v>1</v>
      </c>
      <c r="B10" s="51" t="s">
        <v>3020</v>
      </c>
      <c r="C10" s="34"/>
      <c r="D10" s="34"/>
      <c r="E10" s="34"/>
      <c r="F10" s="34"/>
      <c r="G10" s="34"/>
      <c r="H10" s="52"/>
      <c r="I10" s="53">
        <v>5.5E-2</v>
      </c>
    </row>
    <row r="11" spans="1:10">
      <c r="A11" s="50">
        <v>2</v>
      </c>
      <c r="B11" s="51" t="s">
        <v>3021</v>
      </c>
      <c r="C11" s="34"/>
      <c r="D11" s="34"/>
      <c r="E11" s="34"/>
      <c r="F11" s="34"/>
      <c r="G11" s="34"/>
      <c r="H11" s="34"/>
      <c r="I11" s="53">
        <v>8.0000000000000002E-3</v>
      </c>
    </row>
    <row r="12" spans="1:10">
      <c r="A12" s="50">
        <v>3</v>
      </c>
      <c r="B12" s="51" t="s">
        <v>3022</v>
      </c>
      <c r="C12" s="34"/>
      <c r="D12" s="34"/>
      <c r="E12" s="34"/>
      <c r="F12" s="34"/>
      <c r="G12" s="34"/>
      <c r="H12" s="52"/>
      <c r="I12" s="53">
        <v>1.2699999999999999E-2</v>
      </c>
    </row>
    <row r="13" spans="1:10">
      <c r="A13" s="50">
        <v>4</v>
      </c>
      <c r="B13" s="51" t="s">
        <v>3023</v>
      </c>
      <c r="C13" s="34"/>
      <c r="D13" s="34"/>
      <c r="E13" s="34"/>
      <c r="F13" s="34"/>
      <c r="G13" s="34"/>
      <c r="H13" s="52"/>
      <c r="I13" s="53">
        <v>1.23E-2</v>
      </c>
    </row>
    <row r="14" spans="1:10" ht="15.75" thickBot="1">
      <c r="A14" s="50">
        <v>5</v>
      </c>
      <c r="B14" s="51" t="s">
        <v>3024</v>
      </c>
      <c r="C14" s="34"/>
      <c r="D14" s="34"/>
      <c r="E14" s="34"/>
      <c r="F14" s="34"/>
      <c r="G14" s="34"/>
      <c r="H14" s="52"/>
      <c r="I14" s="53">
        <v>7.7299999999999994E-2</v>
      </c>
    </row>
    <row r="15" spans="1:10" ht="15.75" thickBot="1">
      <c r="A15" s="54">
        <v>6</v>
      </c>
      <c r="B15" s="55" t="s">
        <v>3025</v>
      </c>
      <c r="C15" s="56"/>
      <c r="D15" s="56"/>
      <c r="E15" s="56"/>
      <c r="F15" s="56"/>
      <c r="G15" s="56"/>
      <c r="H15" s="56"/>
      <c r="I15" s="256">
        <f>I22</f>
        <v>6.1499999999999999E-2</v>
      </c>
    </row>
    <row r="16" spans="1:10" ht="15.75" thickBot="1">
      <c r="A16" s="57"/>
      <c r="B16" s="58"/>
      <c r="C16" s="58"/>
      <c r="D16" s="58"/>
      <c r="E16" s="58"/>
      <c r="F16" s="58"/>
      <c r="G16" s="58"/>
      <c r="H16" s="58"/>
      <c r="I16" s="59"/>
      <c r="J16" s="60"/>
    </row>
    <row r="17" spans="1:9" ht="15.75" thickBot="1">
      <c r="A17" s="61" t="s">
        <v>3026</v>
      </c>
      <c r="B17" s="62" t="s">
        <v>3027</v>
      </c>
      <c r="C17" s="63"/>
      <c r="D17" s="63"/>
      <c r="E17" s="63"/>
      <c r="F17" s="63"/>
      <c r="G17" s="63"/>
      <c r="H17" s="63"/>
      <c r="I17" s="64"/>
    </row>
    <row r="18" spans="1:9">
      <c r="A18" s="65" t="s">
        <v>274</v>
      </c>
      <c r="B18" s="66" t="s">
        <v>3028</v>
      </c>
      <c r="C18" s="34"/>
      <c r="D18" s="34"/>
      <c r="E18" s="34"/>
      <c r="F18" s="34"/>
      <c r="G18" s="34"/>
      <c r="H18" s="34"/>
      <c r="I18" s="67">
        <v>2.5000000000000001E-2</v>
      </c>
    </row>
    <row r="19" spans="1:9">
      <c r="A19" s="65" t="s">
        <v>297</v>
      </c>
      <c r="B19" s="51" t="s">
        <v>3029</v>
      </c>
      <c r="C19" s="34"/>
      <c r="D19" s="34"/>
      <c r="E19" s="34"/>
      <c r="F19" s="34"/>
      <c r="G19" s="34"/>
      <c r="H19" s="34"/>
      <c r="I19" s="67">
        <v>6.4999999999999997E-3</v>
      </c>
    </row>
    <row r="20" spans="1:9">
      <c r="A20" s="65" t="s">
        <v>309</v>
      </c>
      <c r="B20" s="51" t="s">
        <v>3030</v>
      </c>
      <c r="C20" s="34"/>
      <c r="D20" s="34"/>
      <c r="E20" s="34"/>
      <c r="F20" s="34"/>
      <c r="G20" s="34"/>
      <c r="H20" s="34"/>
      <c r="I20" s="67">
        <v>0.03</v>
      </c>
    </row>
    <row r="21" spans="1:9" ht="15.75" thickBot="1">
      <c r="A21" s="65" t="s">
        <v>326</v>
      </c>
      <c r="B21" s="51" t="s">
        <v>3031</v>
      </c>
      <c r="C21" s="34"/>
      <c r="D21" s="34"/>
      <c r="E21" s="34"/>
      <c r="F21" s="34"/>
      <c r="G21" s="34"/>
      <c r="H21" s="34"/>
      <c r="I21" s="67">
        <v>0</v>
      </c>
    </row>
    <row r="22" spans="1:9" ht="15.75" thickBot="1">
      <c r="A22" s="68"/>
      <c r="B22" s="63"/>
      <c r="C22" s="63"/>
      <c r="D22" s="63"/>
      <c r="E22" s="63"/>
      <c r="F22" s="63"/>
      <c r="G22" s="395" t="s">
        <v>3032</v>
      </c>
      <c r="H22" s="396"/>
      <c r="I22" s="257">
        <f>SUM(I18:I21)</f>
        <v>6.1499999999999999E-2</v>
      </c>
    </row>
    <row r="23" spans="1:9" ht="15.75" thickBot="1">
      <c r="A23" s="397" t="s">
        <v>3033</v>
      </c>
      <c r="B23" s="398"/>
      <c r="C23" s="398"/>
      <c r="D23" s="398"/>
      <c r="E23" s="398"/>
      <c r="F23" s="398"/>
      <c r="G23" s="398"/>
      <c r="H23" s="398"/>
      <c r="I23" s="399"/>
    </row>
    <row r="24" spans="1:9" ht="15.75" thickBot="1">
      <c r="A24" s="400"/>
      <c r="B24" s="401"/>
      <c r="C24" s="401"/>
      <c r="D24" s="401"/>
      <c r="E24" s="401"/>
      <c r="F24" s="401"/>
      <c r="G24" s="401"/>
      <c r="H24" s="402"/>
      <c r="I24" s="258">
        <f>(((1+I10+I11+I12)*(1+I13)*(1+I14))/(1-I15))-1</f>
        <v>0.24997920597016487</v>
      </c>
    </row>
    <row r="25" spans="1:9">
      <c r="A25" s="69"/>
      <c r="B25" s="69"/>
      <c r="C25" s="69"/>
      <c r="D25" s="69"/>
      <c r="E25" s="69"/>
      <c r="F25" s="69"/>
      <c r="G25" s="69"/>
      <c r="H25" s="69"/>
      <c r="I25" s="70"/>
    </row>
    <row r="26" spans="1:9">
      <c r="A26" s="12" t="s">
        <v>3034</v>
      </c>
      <c r="B26" s="13"/>
      <c r="C26" s="13"/>
      <c r="D26" s="13"/>
      <c r="E26" s="13"/>
      <c r="F26" s="13"/>
      <c r="G26" s="13"/>
      <c r="H26" s="13"/>
      <c r="I26" s="13"/>
    </row>
    <row r="27" spans="1:9" ht="29.25" customHeight="1">
      <c r="A27" s="383" t="s">
        <v>3035</v>
      </c>
      <c r="B27" s="383"/>
      <c r="C27" s="383"/>
      <c r="D27" s="383"/>
      <c r="E27" s="383"/>
      <c r="F27" s="383"/>
      <c r="G27" s="383"/>
      <c r="H27" s="383"/>
      <c r="I27" s="383"/>
    </row>
    <row r="28" spans="1:9" ht="35.25" customHeight="1">
      <c r="A28" s="383" t="s">
        <v>3036</v>
      </c>
      <c r="B28" s="383"/>
      <c r="C28" s="383"/>
      <c r="D28" s="383"/>
      <c r="E28" s="383"/>
      <c r="F28" s="383"/>
      <c r="G28" s="383"/>
      <c r="H28" s="383"/>
      <c r="I28" s="383"/>
    </row>
    <row r="29" spans="1:9">
      <c r="A29" s="383" t="s">
        <v>3037</v>
      </c>
      <c r="B29" s="383"/>
      <c r="C29" s="383"/>
      <c r="D29" s="383"/>
      <c r="E29" s="383"/>
      <c r="F29" s="383"/>
      <c r="G29" s="383"/>
      <c r="H29" s="383"/>
      <c r="I29" s="383"/>
    </row>
    <row r="30" spans="1:9" ht="30.75" customHeight="1">
      <c r="A30" s="383" t="s">
        <v>3038</v>
      </c>
      <c r="B30" s="383"/>
      <c r="C30" s="383"/>
      <c r="D30" s="383"/>
      <c r="E30" s="383"/>
      <c r="F30" s="383"/>
      <c r="G30" s="383"/>
      <c r="H30" s="383"/>
      <c r="I30" s="383"/>
    </row>
    <row r="31" spans="1:9" ht="46.5" customHeight="1">
      <c r="A31" s="383" t="s">
        <v>3039</v>
      </c>
      <c r="B31" s="383"/>
      <c r="C31" s="383"/>
      <c r="D31" s="383"/>
      <c r="E31" s="383"/>
      <c r="F31" s="383"/>
      <c r="G31" s="383"/>
      <c r="H31" s="383"/>
      <c r="I31" s="383"/>
    </row>
    <row r="32" spans="1:9">
      <c r="A32" s="384"/>
      <c r="B32" s="384"/>
      <c r="C32" s="384"/>
      <c r="D32" s="384"/>
      <c r="E32" s="384"/>
      <c r="F32" s="384"/>
      <c r="G32" s="384"/>
      <c r="H32" s="384"/>
      <c r="I32" s="384"/>
    </row>
    <row r="33" spans="1:9">
      <c r="A33" s="71" t="s">
        <v>3689</v>
      </c>
      <c r="B33" s="69"/>
      <c r="C33" s="69"/>
      <c r="D33" s="69"/>
      <c r="E33" s="69"/>
      <c r="F33" s="69"/>
      <c r="G33" s="69"/>
      <c r="H33" s="69"/>
      <c r="I33" s="69"/>
    </row>
    <row r="34" spans="1:9">
      <c r="A34" s="385"/>
      <c r="B34" s="385"/>
      <c r="C34" s="385"/>
      <c r="D34" s="385"/>
      <c r="E34" s="385"/>
      <c r="F34" s="385"/>
      <c r="G34" s="385"/>
      <c r="H34" s="385"/>
      <c r="I34" s="385"/>
    </row>
    <row r="35" spans="1:9">
      <c r="A35" s="71"/>
      <c r="B35" s="71"/>
      <c r="C35" s="71"/>
      <c r="D35" s="71"/>
      <c r="E35" s="125"/>
      <c r="F35" s="125"/>
      <c r="G35" s="125"/>
    </row>
    <row r="36" spans="1:9">
      <c r="A36" s="71"/>
      <c r="B36" s="71"/>
      <c r="C36" s="71"/>
      <c r="D36" s="71"/>
      <c r="E36" s="125"/>
      <c r="F36" s="125"/>
      <c r="G36" s="125"/>
    </row>
    <row r="37" spans="1:9">
      <c r="A37" s="122"/>
      <c r="B37" s="122"/>
      <c r="C37" s="122"/>
      <c r="D37" s="122"/>
      <c r="E37" s="125"/>
      <c r="F37" s="125"/>
      <c r="G37" s="125"/>
    </row>
    <row r="38" spans="1:9">
      <c r="A38" s="123"/>
      <c r="B38" s="123"/>
      <c r="C38" s="123"/>
      <c r="D38" s="123"/>
      <c r="E38" s="125"/>
      <c r="F38" s="125"/>
      <c r="G38" s="125"/>
    </row>
    <row r="39" spans="1:9">
      <c r="A39" s="123"/>
      <c r="B39" s="123"/>
      <c r="C39" s="123"/>
      <c r="D39" s="123"/>
      <c r="E39" s="125"/>
      <c r="F39" s="125"/>
      <c r="G39" s="125"/>
    </row>
    <row r="40" spans="1:9">
      <c r="A40" s="123"/>
      <c r="B40" s="123"/>
      <c r="C40" s="123"/>
      <c r="D40" s="123"/>
      <c r="E40" s="125"/>
      <c r="F40" s="125"/>
      <c r="G40" s="125"/>
    </row>
    <row r="41" spans="1:9">
      <c r="A41" s="123"/>
      <c r="B41" s="123"/>
      <c r="C41" s="123"/>
      <c r="D41" s="124"/>
      <c r="E41" s="125"/>
      <c r="F41" s="125"/>
      <c r="G41" s="125"/>
    </row>
    <row r="42" spans="1:9">
      <c r="A42" s="36"/>
      <c r="B42" s="126"/>
      <c r="C42" s="36"/>
      <c r="D42" s="34"/>
      <c r="E42" s="34"/>
      <c r="F42" s="34"/>
      <c r="G42" s="34"/>
    </row>
  </sheetData>
  <mergeCells count="17">
    <mergeCell ref="A28:I28"/>
    <mergeCell ref="A1:G1"/>
    <mergeCell ref="A2:I2"/>
    <mergeCell ref="A3:I3"/>
    <mergeCell ref="A4:I4"/>
    <mergeCell ref="B5:H5"/>
    <mergeCell ref="B6:H6"/>
    <mergeCell ref="A9:I9"/>
    <mergeCell ref="G22:H22"/>
    <mergeCell ref="A23:I23"/>
    <mergeCell ref="A24:H24"/>
    <mergeCell ref="A27:I27"/>
    <mergeCell ref="A29:I29"/>
    <mergeCell ref="A30:I30"/>
    <mergeCell ref="A31:I31"/>
    <mergeCell ref="A32:I32"/>
    <mergeCell ref="A34:I34"/>
  </mergeCells>
  <pageMargins left="0.511811024" right="0.511811024" top="0.78740157499999996" bottom="0.78740157499999996" header="0.31496062000000002" footer="0.31496062000000002"/>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DE92B-CC27-4D08-8E58-0505CE22A59D}">
  <dimension ref="B1:Y61"/>
  <sheetViews>
    <sheetView view="pageBreakPreview" zoomScale="60" zoomScaleNormal="100" workbookViewId="0">
      <selection activeCell="D560" sqref="D560"/>
    </sheetView>
  </sheetViews>
  <sheetFormatPr defaultColWidth="8.42578125" defaultRowHeight="12.75"/>
  <cols>
    <col min="1" max="1" width="3.42578125" style="71" customWidth="1"/>
    <col min="2" max="2" width="14" style="71" customWidth="1"/>
    <col min="3" max="3" width="52.85546875" style="71" customWidth="1"/>
    <col min="4" max="4" width="21.7109375" style="71" customWidth="1"/>
    <col min="5" max="5" width="23.85546875" style="71" customWidth="1"/>
    <col min="6" max="6" width="2.85546875" style="71" customWidth="1"/>
    <col min="7" max="16384" width="8.42578125" style="71"/>
  </cols>
  <sheetData>
    <row r="1" spans="2:25" ht="70.5" customHeight="1"/>
    <row r="2" spans="2:25" s="73" customFormat="1" ht="35.450000000000003" customHeight="1">
      <c r="B2" s="406"/>
      <c r="C2" s="406"/>
      <c r="D2" s="406"/>
      <c r="E2" s="406"/>
      <c r="F2" s="72"/>
      <c r="G2" s="72"/>
      <c r="H2" s="72"/>
      <c r="I2" s="72"/>
      <c r="J2" s="72"/>
      <c r="K2" s="72"/>
      <c r="L2" s="72"/>
      <c r="M2" s="72"/>
      <c r="N2" s="72"/>
      <c r="O2" s="72"/>
      <c r="P2" s="72"/>
      <c r="Q2" s="72"/>
      <c r="R2" s="72"/>
      <c r="S2" s="72"/>
      <c r="T2" s="72"/>
      <c r="U2" s="72"/>
      <c r="V2" s="72"/>
      <c r="W2" s="72"/>
      <c r="X2" s="72"/>
      <c r="Y2" s="72"/>
    </row>
    <row r="3" spans="2:25" s="74" customFormat="1" ht="13.15" customHeight="1">
      <c r="B3" s="407"/>
      <c r="C3" s="407"/>
      <c r="D3" s="407"/>
      <c r="E3" s="407"/>
    </row>
    <row r="4" spans="2:25" s="75" customFormat="1" ht="56.45" customHeight="1">
      <c r="B4" s="408" t="s">
        <v>3040</v>
      </c>
      <c r="C4" s="409"/>
      <c r="D4" s="409"/>
      <c r="E4" s="410"/>
    </row>
    <row r="5" spans="2:25" s="75" customFormat="1" ht="15">
      <c r="B5" s="76" t="s">
        <v>3041</v>
      </c>
      <c r="C5" s="411" t="s">
        <v>3042</v>
      </c>
      <c r="D5" s="411"/>
      <c r="E5" s="412"/>
    </row>
    <row r="6" spans="2:25" ht="19.5">
      <c r="B6" s="413" t="s">
        <v>3043</v>
      </c>
      <c r="C6" s="414"/>
      <c r="D6" s="414"/>
      <c r="E6" s="415"/>
    </row>
    <row r="7" spans="2:25" ht="15">
      <c r="B7" s="77" t="s">
        <v>3044</v>
      </c>
      <c r="C7" s="77" t="s">
        <v>3</v>
      </c>
      <c r="D7" s="78" t="s">
        <v>3045</v>
      </c>
      <c r="E7" s="79" t="s">
        <v>3046</v>
      </c>
    </row>
    <row r="8" spans="2:25" ht="15">
      <c r="B8" s="80"/>
      <c r="C8" s="403" t="s">
        <v>3047</v>
      </c>
      <c r="D8" s="403"/>
      <c r="E8" s="81"/>
    </row>
    <row r="9" spans="2:25">
      <c r="B9" s="82" t="s">
        <v>3048</v>
      </c>
      <c r="C9" s="83" t="s">
        <v>3049</v>
      </c>
      <c r="D9" s="84">
        <v>0</v>
      </c>
      <c r="E9" s="84">
        <v>0</v>
      </c>
    </row>
    <row r="10" spans="2:25">
      <c r="B10" s="85" t="s">
        <v>3050</v>
      </c>
      <c r="C10" s="86" t="s">
        <v>3051</v>
      </c>
      <c r="D10" s="84">
        <v>0</v>
      </c>
      <c r="E10" s="84">
        <v>0</v>
      </c>
    </row>
    <row r="11" spans="2:25">
      <c r="B11" s="85" t="s">
        <v>3052</v>
      </c>
      <c r="C11" s="86" t="s">
        <v>3053</v>
      </c>
      <c r="D11" s="84">
        <v>0</v>
      </c>
      <c r="E11" s="84">
        <v>0</v>
      </c>
    </row>
    <row r="12" spans="2:25">
      <c r="B12" s="85" t="s">
        <v>3054</v>
      </c>
      <c r="C12" s="86" t="s">
        <v>3055</v>
      </c>
      <c r="D12" s="84">
        <v>0</v>
      </c>
      <c r="E12" s="84">
        <v>0</v>
      </c>
    </row>
    <row r="13" spans="2:25">
      <c r="B13" s="85" t="s">
        <v>3056</v>
      </c>
      <c r="C13" s="86" t="s">
        <v>3057</v>
      </c>
      <c r="D13" s="84">
        <v>0</v>
      </c>
      <c r="E13" s="84">
        <v>0</v>
      </c>
    </row>
    <row r="14" spans="2:25">
      <c r="B14" s="85" t="s">
        <v>3058</v>
      </c>
      <c r="C14" s="86" t="s">
        <v>3059</v>
      </c>
      <c r="D14" s="84">
        <v>0</v>
      </c>
      <c r="E14" s="84">
        <v>0</v>
      </c>
    </row>
    <row r="15" spans="2:25">
      <c r="B15" s="85" t="s">
        <v>3060</v>
      </c>
      <c r="C15" s="86" t="s">
        <v>3061</v>
      </c>
      <c r="D15" s="84">
        <v>0</v>
      </c>
      <c r="E15" s="84">
        <v>0</v>
      </c>
    </row>
    <row r="16" spans="2:25">
      <c r="B16" s="85" t="s">
        <v>3062</v>
      </c>
      <c r="C16" s="86" t="s">
        <v>3063</v>
      </c>
      <c r="D16" s="87">
        <v>0.08</v>
      </c>
      <c r="E16" s="87">
        <v>0.08</v>
      </c>
    </row>
    <row r="17" spans="2:5">
      <c r="B17" s="88" t="s">
        <v>3064</v>
      </c>
      <c r="C17" s="89" t="s">
        <v>3065</v>
      </c>
      <c r="D17" s="90">
        <v>0</v>
      </c>
      <c r="E17" s="90">
        <v>0</v>
      </c>
    </row>
    <row r="18" spans="2:5">
      <c r="B18" s="91" t="s">
        <v>3066</v>
      </c>
      <c r="C18" s="92" t="s">
        <v>3067</v>
      </c>
      <c r="D18" s="93">
        <f>SUM(D9:D17)</f>
        <v>0.08</v>
      </c>
      <c r="E18" s="93">
        <f>SUM(E9:E17)</f>
        <v>0.08</v>
      </c>
    </row>
    <row r="19" spans="2:5" ht="15">
      <c r="B19" s="80"/>
      <c r="C19" s="403" t="s">
        <v>3068</v>
      </c>
      <c r="D19" s="403"/>
      <c r="E19" s="81"/>
    </row>
    <row r="20" spans="2:5">
      <c r="B20" s="94" t="s">
        <v>3069</v>
      </c>
      <c r="C20" s="95" t="s">
        <v>3070</v>
      </c>
      <c r="D20" s="96">
        <v>0.1817</v>
      </c>
      <c r="E20" s="84"/>
    </row>
    <row r="21" spans="2:5">
      <c r="B21" s="97" t="s">
        <v>3071</v>
      </c>
      <c r="C21" s="98" t="s">
        <v>3072</v>
      </c>
      <c r="D21" s="99">
        <v>3.9600000000000003E-2</v>
      </c>
      <c r="E21" s="87"/>
    </row>
    <row r="22" spans="2:5">
      <c r="B22" s="97" t="s">
        <v>3073</v>
      </c>
      <c r="C22" s="98" t="s">
        <v>3074</v>
      </c>
      <c r="D22" s="99">
        <v>7.9000000000000008E-3</v>
      </c>
      <c r="E22" s="87">
        <v>6.8999999999999999E-3</v>
      </c>
    </row>
    <row r="23" spans="2:5">
      <c r="B23" s="97" t="s">
        <v>3075</v>
      </c>
      <c r="C23" s="98" t="s">
        <v>3076</v>
      </c>
      <c r="D23" s="99">
        <v>0.1057</v>
      </c>
      <c r="E23" s="87">
        <v>8.3299999999999999E-2</v>
      </c>
    </row>
    <row r="24" spans="2:5">
      <c r="B24" s="97" t="s">
        <v>3077</v>
      </c>
      <c r="C24" s="98" t="s">
        <v>3078</v>
      </c>
      <c r="D24" s="99">
        <v>8.0000000000000004E-4</v>
      </c>
      <c r="E24" s="87">
        <v>5.9999999999999995E-4</v>
      </c>
    </row>
    <row r="25" spans="2:5">
      <c r="B25" s="97" t="s">
        <v>3079</v>
      </c>
      <c r="C25" s="98" t="s">
        <v>3080</v>
      </c>
      <c r="D25" s="99">
        <v>7.3000000000000001E-3</v>
      </c>
      <c r="E25" s="87">
        <v>5.5999999999999999E-3</v>
      </c>
    </row>
    <row r="26" spans="2:5">
      <c r="B26" s="97" t="s">
        <v>3081</v>
      </c>
      <c r="C26" s="98" t="s">
        <v>3082</v>
      </c>
      <c r="D26" s="99">
        <v>5.0000000000000001E-3</v>
      </c>
      <c r="E26" s="87"/>
    </row>
    <row r="27" spans="2:5">
      <c r="B27" s="97" t="s">
        <v>3083</v>
      </c>
      <c r="C27" s="98" t="s">
        <v>3084</v>
      </c>
      <c r="D27" s="99">
        <v>1.1999999999999999E-3</v>
      </c>
      <c r="E27" s="87">
        <v>8.9999999999999998E-4</v>
      </c>
    </row>
    <row r="28" spans="2:5">
      <c r="B28" s="97" t="s">
        <v>3085</v>
      </c>
      <c r="C28" s="98" t="s">
        <v>3086</v>
      </c>
      <c r="D28" s="99">
        <v>9.74E-2</v>
      </c>
      <c r="E28" s="87">
        <v>7.4499999999999997E-2</v>
      </c>
    </row>
    <row r="29" spans="2:5">
      <c r="B29" s="100" t="s">
        <v>3087</v>
      </c>
      <c r="C29" s="101" t="s">
        <v>3088</v>
      </c>
      <c r="D29" s="102">
        <v>2.9999999999999997E-4</v>
      </c>
      <c r="E29" s="90">
        <v>2.9999999999999997E-4</v>
      </c>
    </row>
    <row r="30" spans="2:5" ht="25.5" customHeight="1">
      <c r="B30" s="103" t="s">
        <v>3089</v>
      </c>
      <c r="C30" s="104" t="s">
        <v>3090</v>
      </c>
      <c r="D30" s="105">
        <f>SUM(D20:D29)</f>
        <v>0.44689999999999996</v>
      </c>
      <c r="E30" s="105">
        <f>SUM(E20:E29)</f>
        <v>0.1721</v>
      </c>
    </row>
    <row r="31" spans="2:5" ht="13.9" customHeight="1">
      <c r="B31" s="80"/>
      <c r="C31" s="404" t="s">
        <v>3091</v>
      </c>
      <c r="D31" s="404"/>
      <c r="E31" s="81"/>
    </row>
    <row r="32" spans="2:5">
      <c r="B32" s="94" t="s">
        <v>3092</v>
      </c>
      <c r="C32" s="95" t="s">
        <v>3093</v>
      </c>
      <c r="D32" s="96">
        <v>0.13120000000000001</v>
      </c>
      <c r="E32" s="84">
        <v>6.5199999999999994E-2</v>
      </c>
    </row>
    <row r="33" spans="2:5">
      <c r="B33" s="97" t="s">
        <v>3094</v>
      </c>
      <c r="C33" s="98" t="s">
        <v>3095</v>
      </c>
      <c r="D33" s="99">
        <v>1.5E-3</v>
      </c>
      <c r="E33" s="87">
        <v>1.1000000000000001E-3</v>
      </c>
    </row>
    <row r="34" spans="2:5">
      <c r="B34" s="97" t="s">
        <v>3096</v>
      </c>
      <c r="C34" s="98" t="s">
        <v>3097</v>
      </c>
      <c r="D34" s="99">
        <v>9.3399999999999997E-2</v>
      </c>
      <c r="E34" s="87">
        <v>9.3399999999999997E-2</v>
      </c>
    </row>
    <row r="35" spans="2:5">
      <c r="B35" s="97" t="s">
        <v>3098</v>
      </c>
      <c r="C35" s="98" t="s">
        <v>3099</v>
      </c>
      <c r="D35" s="99">
        <v>5.1900000000000002E-2</v>
      </c>
      <c r="E35" s="87">
        <v>2.0299999999999999E-2</v>
      </c>
    </row>
    <row r="36" spans="2:5">
      <c r="B36" s="100" t="s">
        <v>3100</v>
      </c>
      <c r="C36" s="101" t="s">
        <v>3101</v>
      </c>
      <c r="D36" s="102">
        <v>5.4000000000000003E-3</v>
      </c>
      <c r="E36" s="90">
        <v>4.1000000000000003E-3</v>
      </c>
    </row>
    <row r="37" spans="2:5" ht="24">
      <c r="B37" s="103" t="s">
        <v>3102</v>
      </c>
      <c r="C37" s="106" t="s">
        <v>3103</v>
      </c>
      <c r="D37" s="105">
        <f>SUM(D32:D36)</f>
        <v>0.28340000000000004</v>
      </c>
      <c r="E37" s="105">
        <f>SUM(E32:E36)</f>
        <v>0.18409999999999999</v>
      </c>
    </row>
    <row r="38" spans="2:5" ht="15.75">
      <c r="B38" s="80"/>
      <c r="C38" s="404" t="s">
        <v>3104</v>
      </c>
      <c r="D38" s="404"/>
      <c r="E38" s="81"/>
    </row>
    <row r="39" spans="2:5">
      <c r="B39" s="107" t="s">
        <v>3105</v>
      </c>
      <c r="C39" s="95" t="s">
        <v>3106</v>
      </c>
      <c r="D39" s="96">
        <v>4.3099999999999999E-2</v>
      </c>
      <c r="E39" s="84">
        <v>2.18E-2</v>
      </c>
    </row>
    <row r="40" spans="2:5" ht="24">
      <c r="B40" s="108" t="s">
        <v>3107</v>
      </c>
      <c r="C40" s="109" t="s">
        <v>3108</v>
      </c>
      <c r="D40" s="102">
        <v>2.1399999999999999E-2</v>
      </c>
      <c r="E40" s="90">
        <v>2.1399999999999999E-2</v>
      </c>
    </row>
    <row r="41" spans="2:5">
      <c r="B41" s="91" t="s">
        <v>3109</v>
      </c>
      <c r="C41" s="92" t="s">
        <v>3110</v>
      </c>
      <c r="D41" s="93">
        <f>SUM(D39:D40)</f>
        <v>6.4500000000000002E-2</v>
      </c>
      <c r="E41" s="93">
        <f>SUM(E39:E40)</f>
        <v>4.3200000000000002E-2</v>
      </c>
    </row>
    <row r="42" spans="2:5" ht="15.75">
      <c r="B42" s="80"/>
      <c r="C42" s="405" t="s">
        <v>3111</v>
      </c>
      <c r="D42" s="405"/>
      <c r="E42" s="81"/>
    </row>
    <row r="43" spans="2:5">
      <c r="B43" s="94" t="s">
        <v>3112</v>
      </c>
      <c r="C43" s="95" t="s">
        <v>3113</v>
      </c>
      <c r="D43" s="110"/>
      <c r="E43" s="111"/>
    </row>
    <row r="44" spans="2:5">
      <c r="B44" s="97" t="s">
        <v>3114</v>
      </c>
      <c r="C44" s="98" t="s">
        <v>3115</v>
      </c>
      <c r="D44" s="112">
        <v>0</v>
      </c>
      <c r="E44" s="113"/>
    </row>
    <row r="45" spans="2:5">
      <c r="B45" s="97" t="s">
        <v>3116</v>
      </c>
      <c r="C45" s="98" t="s">
        <v>3117</v>
      </c>
      <c r="D45" s="112">
        <v>0</v>
      </c>
      <c r="E45" s="113"/>
    </row>
    <row r="46" spans="2:5">
      <c r="B46" s="97" t="s">
        <v>3118</v>
      </c>
      <c r="C46" s="98" t="s">
        <v>3119</v>
      </c>
      <c r="D46" s="112">
        <v>0</v>
      </c>
      <c r="E46" s="113"/>
    </row>
    <row r="47" spans="2:5">
      <c r="B47" s="97" t="s">
        <v>3120</v>
      </c>
      <c r="C47" s="98" t="s">
        <v>3121</v>
      </c>
      <c r="D47" s="112">
        <v>0</v>
      </c>
      <c r="E47" s="113"/>
    </row>
    <row r="48" spans="2:5" ht="6.95" customHeight="1">
      <c r="B48" s="100"/>
      <c r="C48" s="101"/>
      <c r="D48" s="114"/>
      <c r="E48" s="115"/>
    </row>
    <row r="49" spans="2:10" ht="15">
      <c r="B49" s="116" t="s">
        <v>3109</v>
      </c>
      <c r="C49" s="117" t="s">
        <v>3110</v>
      </c>
      <c r="D49" s="118">
        <f>D44+D45+D46+D47+D48</f>
        <v>0</v>
      </c>
      <c r="E49" s="118"/>
    </row>
    <row r="50" spans="2:10" ht="22.15" customHeight="1">
      <c r="B50" s="119"/>
      <c r="C50" s="120" t="s">
        <v>3122</v>
      </c>
      <c r="D50" s="121">
        <f>D18+D30+D37+D41+D49</f>
        <v>0.87480000000000002</v>
      </c>
      <c r="E50" s="121">
        <f>E18+E30+E37+E41</f>
        <v>0.47939999999999999</v>
      </c>
    </row>
    <row r="52" spans="2:10">
      <c r="B52" s="71" t="s">
        <v>3689</v>
      </c>
    </row>
    <row r="54" spans="2:10">
      <c r="B54" s="122"/>
      <c r="C54" s="122"/>
      <c r="D54" s="122"/>
      <c r="E54" s="122"/>
      <c r="F54" s="122"/>
      <c r="G54" s="122"/>
      <c r="H54" s="122"/>
      <c r="I54" s="122"/>
      <c r="J54" s="122"/>
    </row>
    <row r="55" spans="2:10">
      <c r="B55" s="123"/>
      <c r="C55" s="123"/>
      <c r="D55" s="123"/>
      <c r="E55" s="123"/>
      <c r="F55" s="124"/>
      <c r="G55" s="124"/>
      <c r="H55" s="124"/>
      <c r="I55" s="124"/>
      <c r="J55" s="124"/>
    </row>
    <row r="56" spans="2:10">
      <c r="B56" s="123"/>
      <c r="C56" s="123"/>
      <c r="D56" s="123"/>
      <c r="E56" s="123"/>
      <c r="F56" s="124"/>
      <c r="G56" s="124"/>
      <c r="H56" s="124"/>
      <c r="I56" s="124"/>
      <c r="J56" s="124"/>
    </row>
    <row r="57" spans="2:10">
      <c r="B57" s="123"/>
      <c r="C57" s="123"/>
      <c r="D57" s="123"/>
      <c r="E57" s="123"/>
      <c r="F57" s="124"/>
      <c r="G57" s="124"/>
      <c r="H57" s="124"/>
      <c r="I57" s="124"/>
      <c r="J57" s="124"/>
    </row>
    <row r="58" spans="2:10">
      <c r="B58" s="123"/>
      <c r="C58" s="123"/>
      <c r="D58" s="123"/>
      <c r="E58" s="124"/>
      <c r="F58" s="124"/>
      <c r="G58" s="124"/>
      <c r="H58" s="124"/>
      <c r="I58" s="124"/>
      <c r="J58" s="123"/>
    </row>
    <row r="59" spans="2:10">
      <c r="B59" s="123"/>
      <c r="C59" s="123"/>
      <c r="D59" s="123"/>
      <c r="E59" s="124"/>
      <c r="F59" s="124"/>
      <c r="G59" s="124"/>
      <c r="H59" s="124"/>
      <c r="I59" s="124"/>
      <c r="J59" s="123"/>
    </row>
    <row r="60" spans="2:10">
      <c r="B60" s="123"/>
      <c r="C60" s="123"/>
      <c r="D60" s="123"/>
      <c r="E60" s="124"/>
      <c r="F60" s="124"/>
      <c r="G60" s="124"/>
      <c r="H60" s="124"/>
      <c r="I60" s="124"/>
      <c r="J60" s="123"/>
    </row>
    <row r="61" spans="2:10">
      <c r="B61" s="123"/>
      <c r="C61" s="123"/>
      <c r="D61" s="123"/>
      <c r="E61" s="124"/>
      <c r="F61" s="124"/>
      <c r="G61" s="124"/>
      <c r="H61" s="124"/>
      <c r="I61" s="124"/>
      <c r="J61" s="123"/>
    </row>
  </sheetData>
  <mergeCells count="10">
    <mergeCell ref="C19:D19"/>
    <mergeCell ref="C31:D31"/>
    <mergeCell ref="C38:D38"/>
    <mergeCell ref="C42:D42"/>
    <mergeCell ref="B2:E2"/>
    <mergeCell ref="B3:E3"/>
    <mergeCell ref="B4:E4"/>
    <mergeCell ref="C5:E5"/>
    <mergeCell ref="B6:E6"/>
    <mergeCell ref="C8:D8"/>
  </mergeCells>
  <pageMargins left="0.511811024" right="0.511811024" top="0.78740157499999996" bottom="0.78740157499999996" header="0.31496062000000002" footer="0.31496062000000002"/>
  <pageSetup paperSize="9" scale="7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04F65-A62A-4890-A17D-FBD2F6A486F5}">
  <sheetPr>
    <pageSetUpPr fitToPage="1"/>
  </sheetPr>
  <dimension ref="A2:P105"/>
  <sheetViews>
    <sheetView view="pageBreakPreview" topLeftCell="A41" zoomScaleNormal="100" zoomScaleSheetLayoutView="100" workbookViewId="0">
      <selection activeCell="D560" sqref="D560"/>
    </sheetView>
  </sheetViews>
  <sheetFormatPr defaultRowHeight="15"/>
  <cols>
    <col min="2" max="2" width="51.85546875" customWidth="1"/>
    <col min="3" max="3" width="15.85546875" bestFit="1" customWidth="1"/>
    <col min="4" max="4" width="9.140625" bestFit="1" customWidth="1"/>
    <col min="5" max="5" width="4.7109375" customWidth="1"/>
    <col min="6" max="6" width="6.140625" customWidth="1"/>
    <col min="7" max="7" width="4.5703125" customWidth="1"/>
    <col min="8" max="8" width="5.42578125" customWidth="1"/>
    <col min="9" max="9" width="3.7109375" customWidth="1"/>
    <col min="10" max="10" width="5" customWidth="1"/>
    <col min="11" max="11" width="4.5703125" customWidth="1"/>
    <col min="12" max="12" width="8" customWidth="1"/>
    <col min="15" max="15" width="17.28515625" customWidth="1"/>
  </cols>
  <sheetData>
    <row r="2" spans="1:15" ht="19.149999999999999" customHeight="1"/>
    <row r="3" spans="1:15" ht="64.900000000000006" customHeight="1"/>
    <row r="4" spans="1:15" ht="15.75" thickBot="1"/>
    <row r="5" spans="1:15" ht="10.15" customHeight="1">
      <c r="A5" s="7"/>
      <c r="B5" s="496"/>
      <c r="C5" s="496"/>
      <c r="D5" s="496"/>
      <c r="E5" s="496"/>
      <c r="F5" s="496"/>
      <c r="G5" s="496"/>
      <c r="H5" s="496"/>
      <c r="I5" s="496"/>
      <c r="J5" s="496"/>
      <c r="K5" s="496"/>
      <c r="L5" s="8"/>
    </row>
    <row r="6" spans="1:15">
      <c r="A6" s="9"/>
      <c r="B6" s="331"/>
      <c r="C6" s="331"/>
      <c r="D6" s="331"/>
      <c r="E6" s="331"/>
      <c r="F6" s="331"/>
      <c r="G6" s="331"/>
      <c r="H6" s="331"/>
      <c r="I6" s="331"/>
      <c r="J6" s="331"/>
      <c r="K6" s="331"/>
      <c r="L6" s="10"/>
    </row>
    <row r="7" spans="1:15">
      <c r="A7" s="9"/>
      <c r="B7" s="331"/>
      <c r="C7" s="331"/>
      <c r="D7" s="331"/>
      <c r="E7" s="331"/>
      <c r="F7" s="331"/>
      <c r="G7" s="331"/>
      <c r="H7" s="331"/>
      <c r="I7" s="331"/>
      <c r="J7" s="331"/>
      <c r="K7" s="331"/>
      <c r="L7" s="10"/>
    </row>
    <row r="8" spans="1:15" ht="40.9" customHeight="1">
      <c r="A8" s="9"/>
      <c r="B8" s="331"/>
      <c r="C8" s="331"/>
      <c r="D8" s="331"/>
      <c r="E8" s="331"/>
      <c r="F8" s="331"/>
      <c r="G8" s="331"/>
      <c r="H8" s="331"/>
      <c r="I8" s="331"/>
      <c r="J8" s="331"/>
      <c r="K8" s="331"/>
      <c r="L8" s="10"/>
    </row>
    <row r="9" spans="1:15">
      <c r="A9" s="11"/>
      <c r="B9" s="500"/>
      <c r="C9" s="500"/>
      <c r="D9" s="500"/>
      <c r="E9" s="500"/>
      <c r="F9" s="500"/>
      <c r="G9" s="500"/>
      <c r="H9" s="500"/>
      <c r="I9" s="500"/>
      <c r="J9" s="500"/>
      <c r="K9" s="500"/>
      <c r="L9" s="501"/>
    </row>
    <row r="10" spans="1:15" ht="6.6" customHeight="1" thickBot="1">
      <c r="A10" s="11"/>
      <c r="B10" s="12"/>
      <c r="C10" s="13"/>
      <c r="D10" s="13"/>
      <c r="E10" s="13"/>
      <c r="F10" s="13"/>
      <c r="G10" s="13"/>
      <c r="H10" s="13"/>
      <c r="I10" s="13"/>
      <c r="J10" s="13"/>
      <c r="K10" s="13"/>
      <c r="L10" s="14"/>
    </row>
    <row r="11" spans="1:15">
      <c r="A11" s="502" t="s">
        <v>1465</v>
      </c>
      <c r="B11" s="503"/>
      <c r="C11" s="503"/>
      <c r="D11" s="503"/>
      <c r="E11" s="503"/>
      <c r="F11" s="503"/>
      <c r="G11" s="503"/>
      <c r="H11" s="503"/>
      <c r="I11" s="503"/>
      <c r="J11" s="503"/>
      <c r="K11" s="503"/>
      <c r="L11" s="504"/>
    </row>
    <row r="12" spans="1:15" ht="15.75" thickBot="1">
      <c r="A12" s="505"/>
      <c r="B12" s="506"/>
      <c r="C12" s="506"/>
      <c r="D12" s="506"/>
      <c r="E12" s="506"/>
      <c r="F12" s="506"/>
      <c r="G12" s="506"/>
      <c r="H12" s="506"/>
      <c r="I12" s="506"/>
      <c r="J12" s="506"/>
      <c r="K12" s="506"/>
      <c r="L12" s="507"/>
    </row>
    <row r="13" spans="1:15" ht="31.15" customHeight="1" thickBot="1">
      <c r="A13" s="508"/>
      <c r="B13" s="509"/>
      <c r="C13" s="509"/>
      <c r="D13" s="510"/>
      <c r="E13" s="447" t="s">
        <v>1466</v>
      </c>
      <c r="F13" s="448"/>
      <c r="G13" s="448"/>
      <c r="H13" s="449"/>
      <c r="I13" s="447" t="s">
        <v>1467</v>
      </c>
      <c r="J13" s="448"/>
      <c r="K13" s="448"/>
      <c r="L13" s="449"/>
    </row>
    <row r="14" spans="1:15" ht="15.75" thickBot="1">
      <c r="A14" s="484">
        <v>1</v>
      </c>
      <c r="B14" s="486" t="str">
        <f>PA!C15</f>
        <v>SERVIÇOS PRELIMINARES</v>
      </c>
      <c r="C14" s="488">
        <f>PA!J15</f>
        <v>342671.97</v>
      </c>
      <c r="D14" s="479">
        <f>C14/$C$86</f>
        <v>0.10137686157247082</v>
      </c>
      <c r="E14" s="420">
        <f>O14*C14</f>
        <v>336728.76981123898</v>
      </c>
      <c r="F14" s="421"/>
      <c r="G14" s="421"/>
      <c r="H14" s="422"/>
      <c r="I14" s="420">
        <f>C14-E14</f>
        <v>5943.2001887609949</v>
      </c>
      <c r="J14" s="421"/>
      <c r="K14" s="421"/>
      <c r="L14" s="422"/>
      <c r="O14">
        <v>0.98265629899999996</v>
      </c>
    </row>
    <row r="15" spans="1:15" ht="9" customHeight="1" thickBot="1">
      <c r="A15" s="484"/>
      <c r="B15" s="486"/>
      <c r="C15" s="489"/>
      <c r="D15" s="480"/>
      <c r="E15" s="423"/>
      <c r="F15" s="424"/>
      <c r="G15" s="424"/>
      <c r="H15" s="425"/>
      <c r="I15" s="423"/>
      <c r="J15" s="424"/>
      <c r="K15" s="424"/>
      <c r="L15" s="425"/>
    </row>
    <row r="16" spans="1:15" ht="8.25" customHeight="1" thickBot="1">
      <c r="A16" s="470"/>
      <c r="B16" s="498"/>
      <c r="C16" s="495"/>
      <c r="D16" s="481"/>
      <c r="E16" s="426"/>
      <c r="F16" s="427"/>
      <c r="G16" s="427"/>
      <c r="H16" s="428"/>
      <c r="I16" s="426"/>
      <c r="J16" s="427"/>
      <c r="K16" s="427"/>
      <c r="L16" s="428"/>
    </row>
    <row r="17" spans="1:12" ht="6.75" customHeight="1" thickBot="1">
      <c r="A17" s="484">
        <v>2</v>
      </c>
      <c r="B17" s="486" t="str">
        <f>PA!C25</f>
        <v>MOVIMENTO DE TERRA PARA FUNDAÇÕES</v>
      </c>
      <c r="C17" s="422">
        <f>PA!J25</f>
        <v>50287.729999999996</v>
      </c>
      <c r="D17" s="479">
        <f t="shared" ref="D17" si="0">C17/$C$86</f>
        <v>1.4877237385374088E-2</v>
      </c>
      <c r="E17" s="420">
        <f t="shared" ref="E17" si="1">0.982656299*C17</f>
        <v>49415.554646911267</v>
      </c>
      <c r="F17" s="421"/>
      <c r="G17" s="421"/>
      <c r="H17" s="422"/>
      <c r="I17" s="420">
        <f t="shared" ref="I17" si="2">C17-E17</f>
        <v>872.17535308872903</v>
      </c>
      <c r="J17" s="421"/>
      <c r="K17" s="421"/>
      <c r="L17" s="422"/>
    </row>
    <row r="18" spans="1:12" ht="15.75" thickBot="1">
      <c r="A18" s="484"/>
      <c r="B18" s="486"/>
      <c r="C18" s="425"/>
      <c r="D18" s="480"/>
      <c r="E18" s="423"/>
      <c r="F18" s="424"/>
      <c r="G18" s="424"/>
      <c r="H18" s="425"/>
      <c r="I18" s="423"/>
      <c r="J18" s="424"/>
      <c r="K18" s="424"/>
      <c r="L18" s="425"/>
    </row>
    <row r="19" spans="1:12" ht="9.75" customHeight="1" thickBot="1">
      <c r="A19" s="484"/>
      <c r="B19" s="486"/>
      <c r="C19" s="428"/>
      <c r="D19" s="481"/>
      <c r="E19" s="426"/>
      <c r="F19" s="427"/>
      <c r="G19" s="427"/>
      <c r="H19" s="428"/>
      <c r="I19" s="426"/>
      <c r="J19" s="427"/>
      <c r="K19" s="427"/>
      <c r="L19" s="428"/>
    </row>
    <row r="20" spans="1:12" ht="15.75" thickBot="1">
      <c r="A20" s="472">
        <v>3</v>
      </c>
      <c r="B20" s="497" t="str">
        <f>PA!C40</f>
        <v>FUNDAÇÕES</v>
      </c>
      <c r="C20" s="499">
        <f>PA!J40</f>
        <v>173513.93</v>
      </c>
      <c r="D20" s="479">
        <f t="shared" ref="D20" si="3">C20/$C$86</f>
        <v>5.1332759030466926E-2</v>
      </c>
      <c r="E20" s="420">
        <f t="shared" ref="E20" si="4">0.982656299*C20</f>
        <v>170504.55627874506</v>
      </c>
      <c r="F20" s="421"/>
      <c r="G20" s="421"/>
      <c r="H20" s="422"/>
      <c r="I20" s="420">
        <f t="shared" ref="I20" si="5">C20-E20</f>
        <v>3009.3737212549313</v>
      </c>
      <c r="J20" s="421"/>
      <c r="K20" s="421"/>
      <c r="L20" s="422"/>
    </row>
    <row r="21" spans="1:12" ht="13.5" customHeight="1" thickBot="1">
      <c r="A21" s="484"/>
      <c r="B21" s="486"/>
      <c r="C21" s="489"/>
      <c r="D21" s="480"/>
      <c r="E21" s="423"/>
      <c r="F21" s="424"/>
      <c r="G21" s="424"/>
      <c r="H21" s="425"/>
      <c r="I21" s="423"/>
      <c r="J21" s="424"/>
      <c r="K21" s="424"/>
      <c r="L21" s="425"/>
    </row>
    <row r="22" spans="1:12" ht="5.25" hidden="1" customHeight="1" thickBot="1">
      <c r="A22" s="470"/>
      <c r="B22" s="498"/>
      <c r="C22" s="495"/>
      <c r="D22" s="481"/>
      <c r="E22" s="426"/>
      <c r="F22" s="427"/>
      <c r="G22" s="427"/>
      <c r="H22" s="428"/>
      <c r="I22" s="426"/>
      <c r="J22" s="427"/>
      <c r="K22" s="427"/>
      <c r="L22" s="428"/>
    </row>
    <row r="23" spans="1:12" ht="15.75" thickBot="1">
      <c r="A23" s="484">
        <v>4</v>
      </c>
      <c r="B23" s="486" t="str">
        <f>PA!C80</f>
        <v>SUPERESTRUTURA</v>
      </c>
      <c r="C23" s="488">
        <f>PA!J80</f>
        <v>418743.47</v>
      </c>
      <c r="D23" s="479">
        <f t="shared" ref="D23" si="6">C23/$C$86</f>
        <v>0.12388202861344652</v>
      </c>
      <c r="E23" s="420">
        <f t="shared" ref="E23" si="7">0.982656299*C23</f>
        <v>411480.90846061747</v>
      </c>
      <c r="F23" s="421"/>
      <c r="G23" s="421"/>
      <c r="H23" s="422"/>
      <c r="I23" s="420">
        <f t="shared" ref="I23" si="8">C23-E23</f>
        <v>7262.5615393824992</v>
      </c>
      <c r="J23" s="421"/>
      <c r="K23" s="421"/>
      <c r="L23" s="422"/>
    </row>
    <row r="24" spans="1:12" ht="14.25" customHeight="1" thickBot="1">
      <c r="A24" s="484"/>
      <c r="B24" s="486"/>
      <c r="C24" s="489"/>
      <c r="D24" s="480"/>
      <c r="E24" s="423"/>
      <c r="F24" s="424"/>
      <c r="G24" s="424"/>
      <c r="H24" s="425"/>
      <c r="I24" s="423"/>
      <c r="J24" s="424"/>
      <c r="K24" s="424"/>
      <c r="L24" s="425"/>
    </row>
    <row r="25" spans="1:12" ht="15.75" hidden="1" customHeight="1" thickBot="1">
      <c r="A25" s="484"/>
      <c r="B25" s="487"/>
      <c r="C25" s="490"/>
      <c r="D25" s="481"/>
      <c r="E25" s="426"/>
      <c r="F25" s="427"/>
      <c r="G25" s="427"/>
      <c r="H25" s="428"/>
      <c r="I25" s="426"/>
      <c r="J25" s="427"/>
      <c r="K25" s="427"/>
      <c r="L25" s="428"/>
    </row>
    <row r="26" spans="1:12" ht="15.75" thickBot="1">
      <c r="A26" s="484">
        <v>5</v>
      </c>
      <c r="B26" s="486" t="str">
        <f>PA!C120</f>
        <v>SISTEMA DE VEDAÇÃO VERTICAL</v>
      </c>
      <c r="C26" s="488">
        <f>PA!J120</f>
        <v>246016.15000000002</v>
      </c>
      <c r="D26" s="479">
        <f t="shared" ref="D26" si="9">C26/$C$86</f>
        <v>7.278198208958328E-2</v>
      </c>
      <c r="E26" s="420">
        <f t="shared" ref="E26" si="10">0.982656299*C26</f>
        <v>241749.31945322888</v>
      </c>
      <c r="F26" s="421"/>
      <c r="G26" s="421"/>
      <c r="H26" s="422"/>
      <c r="I26" s="420">
        <f t="shared" ref="I26" si="11">C26-E26</f>
        <v>4266.8305467711471</v>
      </c>
      <c r="J26" s="421"/>
      <c r="K26" s="421"/>
      <c r="L26" s="422"/>
    </row>
    <row r="27" spans="1:12" ht="15.75" thickBot="1">
      <c r="A27" s="484"/>
      <c r="B27" s="486"/>
      <c r="C27" s="489"/>
      <c r="D27" s="480"/>
      <c r="E27" s="423"/>
      <c r="F27" s="424"/>
      <c r="G27" s="424"/>
      <c r="H27" s="425"/>
      <c r="I27" s="423"/>
      <c r="J27" s="424"/>
      <c r="K27" s="424"/>
      <c r="L27" s="425"/>
    </row>
    <row r="28" spans="1:12" ht="3" customHeight="1" thickBot="1">
      <c r="A28" s="470"/>
      <c r="B28" s="494"/>
      <c r="C28" s="495"/>
      <c r="D28" s="481"/>
      <c r="E28" s="426"/>
      <c r="F28" s="427"/>
      <c r="G28" s="427"/>
      <c r="H28" s="428"/>
      <c r="I28" s="426"/>
      <c r="J28" s="427"/>
      <c r="K28" s="427"/>
      <c r="L28" s="428"/>
    </row>
    <row r="29" spans="1:12" ht="15.75" thickBot="1">
      <c r="A29" s="484">
        <v>6</v>
      </c>
      <c r="B29" s="485" t="str">
        <f>PA!C135</f>
        <v>ESQUADRIAS</v>
      </c>
      <c r="C29" s="488">
        <f>PA!J135</f>
        <v>287023.93000000005</v>
      </c>
      <c r="D29" s="491">
        <f t="shared" ref="D29" si="12">C29/$C$86</f>
        <v>8.4913817782051329E-2</v>
      </c>
      <c r="E29" s="420">
        <f t="shared" ref="E29" si="13">0.982656299*C29</f>
        <v>282045.87277823512</v>
      </c>
      <c r="F29" s="421"/>
      <c r="G29" s="421"/>
      <c r="H29" s="422"/>
      <c r="I29" s="420">
        <f t="shared" ref="I29" si="14">C29-E29</f>
        <v>4978.0572217649315</v>
      </c>
      <c r="J29" s="421"/>
      <c r="K29" s="421"/>
      <c r="L29" s="422"/>
    </row>
    <row r="30" spans="1:12" ht="15" customHeight="1" thickBot="1">
      <c r="A30" s="484"/>
      <c r="B30" s="486"/>
      <c r="C30" s="489"/>
      <c r="D30" s="492"/>
      <c r="E30" s="423"/>
      <c r="F30" s="424"/>
      <c r="G30" s="424"/>
      <c r="H30" s="425"/>
      <c r="I30" s="423"/>
      <c r="J30" s="424"/>
      <c r="K30" s="424"/>
      <c r="L30" s="425"/>
    </row>
    <row r="31" spans="1:12" ht="15.75" hidden="1" thickBot="1">
      <c r="A31" s="484"/>
      <c r="B31" s="487"/>
      <c r="C31" s="490"/>
      <c r="D31" s="493"/>
      <c r="E31" s="426"/>
      <c r="F31" s="427"/>
      <c r="G31" s="427"/>
      <c r="H31" s="428"/>
      <c r="I31" s="426"/>
      <c r="J31" s="427"/>
      <c r="K31" s="427"/>
      <c r="L31" s="428"/>
    </row>
    <row r="32" spans="1:12">
      <c r="A32" s="470">
        <v>7</v>
      </c>
      <c r="B32" s="473" t="str">
        <f>PA!C180</f>
        <v>SISTEMAS DE COBERTURA</v>
      </c>
      <c r="C32" s="476">
        <f>PA!J180</f>
        <v>292318.02</v>
      </c>
      <c r="D32" s="479">
        <f t="shared" ref="D32" si="15">C32/$C$86</f>
        <v>8.64800335104116E-2</v>
      </c>
      <c r="E32" s="420">
        <f t="shared" ref="E32" si="16">0.982656299*C32</f>
        <v>287248.14366420801</v>
      </c>
      <c r="F32" s="421"/>
      <c r="G32" s="421"/>
      <c r="H32" s="422"/>
      <c r="I32" s="420">
        <f t="shared" ref="I32" si="17">C32-E32</f>
        <v>5069.8763357920107</v>
      </c>
      <c r="J32" s="421"/>
      <c r="K32" s="421"/>
      <c r="L32" s="422"/>
    </row>
    <row r="33" spans="1:12">
      <c r="A33" s="471"/>
      <c r="B33" s="474"/>
      <c r="C33" s="477"/>
      <c r="D33" s="480"/>
      <c r="E33" s="423"/>
      <c r="F33" s="424"/>
      <c r="G33" s="424"/>
      <c r="H33" s="425"/>
      <c r="I33" s="423"/>
      <c r="J33" s="424"/>
      <c r="K33" s="424"/>
      <c r="L33" s="425"/>
    </row>
    <row r="34" spans="1:12" ht="3.75" customHeight="1" thickBot="1">
      <c r="A34" s="472"/>
      <c r="B34" s="475"/>
      <c r="C34" s="478"/>
      <c r="D34" s="481"/>
      <c r="E34" s="426"/>
      <c r="F34" s="427"/>
      <c r="G34" s="427"/>
      <c r="H34" s="428"/>
      <c r="I34" s="426"/>
      <c r="J34" s="427"/>
      <c r="K34" s="427"/>
      <c r="L34" s="428"/>
    </row>
    <row r="35" spans="1:12">
      <c r="A35" s="471">
        <v>8</v>
      </c>
      <c r="B35" s="474" t="str">
        <f>PA!C187</f>
        <v>IMPERMEABILIZAÇÃO</v>
      </c>
      <c r="C35" s="477">
        <f>PA!J187</f>
        <v>27174</v>
      </c>
      <c r="D35" s="479">
        <f t="shared" ref="D35" si="18">C35/$C$86</f>
        <v>8.0392184874949705E-3</v>
      </c>
      <c r="E35" s="420">
        <f t="shared" ref="E35" si="19">0.982656299*C35</f>
        <v>26702.702269025998</v>
      </c>
      <c r="F35" s="421"/>
      <c r="G35" s="421"/>
      <c r="H35" s="422"/>
      <c r="I35" s="420">
        <f t="shared" ref="I35" si="20">C35-E35</f>
        <v>471.29773097400175</v>
      </c>
      <c r="J35" s="421"/>
      <c r="K35" s="421"/>
      <c r="L35" s="422"/>
    </row>
    <row r="36" spans="1:12">
      <c r="A36" s="471"/>
      <c r="B36" s="474"/>
      <c r="C36" s="477"/>
      <c r="D36" s="480"/>
      <c r="E36" s="423"/>
      <c r="F36" s="424"/>
      <c r="G36" s="424"/>
      <c r="H36" s="425"/>
      <c r="I36" s="423"/>
      <c r="J36" s="424"/>
      <c r="K36" s="424"/>
      <c r="L36" s="425"/>
    </row>
    <row r="37" spans="1:12" ht="5.25" customHeight="1" thickBot="1">
      <c r="A37" s="471"/>
      <c r="B37" s="474"/>
      <c r="C37" s="477"/>
      <c r="D37" s="481"/>
      <c r="E37" s="426"/>
      <c r="F37" s="427"/>
      <c r="G37" s="427"/>
      <c r="H37" s="428"/>
      <c r="I37" s="426"/>
      <c r="J37" s="427"/>
      <c r="K37" s="427"/>
      <c r="L37" s="428"/>
    </row>
    <row r="38" spans="1:12">
      <c r="A38" s="470">
        <v>9</v>
      </c>
      <c r="B38" s="473" t="str">
        <f>PA!C190</f>
        <v>REVESTIMENTOS INTERNO E EXTERNO</v>
      </c>
      <c r="C38" s="476">
        <f>PA!J190</f>
        <v>339233.33</v>
      </c>
      <c r="D38" s="479">
        <f t="shared" ref="D38" si="21">C38/$C$86</f>
        <v>0.10035956642785319</v>
      </c>
      <c r="E38" s="420">
        <f t="shared" ref="E38" si="22">0.982656299*C38</f>
        <v>333349.76855524565</v>
      </c>
      <c r="F38" s="421"/>
      <c r="G38" s="421"/>
      <c r="H38" s="422"/>
      <c r="I38" s="420">
        <f t="shared" ref="I38" si="23">C38-E38</f>
        <v>5883.561444754363</v>
      </c>
      <c r="J38" s="421"/>
      <c r="K38" s="421"/>
      <c r="L38" s="422"/>
    </row>
    <row r="39" spans="1:12">
      <c r="A39" s="471"/>
      <c r="B39" s="474"/>
      <c r="C39" s="477"/>
      <c r="D39" s="480"/>
      <c r="E39" s="423"/>
      <c r="F39" s="424"/>
      <c r="G39" s="424"/>
      <c r="H39" s="425"/>
      <c r="I39" s="423"/>
      <c r="J39" s="424"/>
      <c r="K39" s="424"/>
      <c r="L39" s="425"/>
    </row>
    <row r="40" spans="1:12" ht="6.75" customHeight="1" thickBot="1">
      <c r="A40" s="472"/>
      <c r="B40" s="475"/>
      <c r="C40" s="478"/>
      <c r="D40" s="481"/>
      <c r="E40" s="426"/>
      <c r="F40" s="427"/>
      <c r="G40" s="427"/>
      <c r="H40" s="428"/>
      <c r="I40" s="426"/>
      <c r="J40" s="427"/>
      <c r="K40" s="427"/>
      <c r="L40" s="428"/>
    </row>
    <row r="41" spans="1:12">
      <c r="A41" s="470">
        <v>10</v>
      </c>
      <c r="B41" s="473" t="str">
        <f>PA!C207</f>
        <v>SISTEMAS DE PISOS</v>
      </c>
      <c r="C41" s="476">
        <f>PA!J207</f>
        <v>183103.72</v>
      </c>
      <c r="D41" s="479">
        <f t="shared" ref="D41" si="24">C41/$C$86</f>
        <v>5.4169824499635782E-2</v>
      </c>
      <c r="E41" s="420">
        <f t="shared" ref="E41" si="25">0.982656299*C41</f>
        <v>179928.02382833228</v>
      </c>
      <c r="F41" s="421"/>
      <c r="G41" s="421"/>
      <c r="H41" s="422"/>
      <c r="I41" s="420">
        <f t="shared" ref="I41" si="26">C41-E41</f>
        <v>3175.6961716677179</v>
      </c>
      <c r="J41" s="421"/>
      <c r="K41" s="421"/>
      <c r="L41" s="422"/>
    </row>
    <row r="42" spans="1:12">
      <c r="A42" s="471"/>
      <c r="B42" s="474"/>
      <c r="C42" s="477"/>
      <c r="D42" s="480"/>
      <c r="E42" s="423"/>
      <c r="F42" s="424"/>
      <c r="G42" s="424"/>
      <c r="H42" s="425"/>
      <c r="I42" s="423"/>
      <c r="J42" s="424"/>
      <c r="K42" s="424"/>
      <c r="L42" s="425"/>
    </row>
    <row r="43" spans="1:12" ht="2.25" customHeight="1" thickBot="1">
      <c r="A43" s="472"/>
      <c r="B43" s="475"/>
      <c r="C43" s="478"/>
      <c r="D43" s="481"/>
      <c r="E43" s="426"/>
      <c r="F43" s="427"/>
      <c r="G43" s="427"/>
      <c r="H43" s="428"/>
      <c r="I43" s="426"/>
      <c r="J43" s="427"/>
      <c r="K43" s="427"/>
      <c r="L43" s="428"/>
    </row>
    <row r="44" spans="1:12">
      <c r="A44" s="470">
        <v>11</v>
      </c>
      <c r="B44" s="473" t="str">
        <f>PA!C229</f>
        <v>PINTURAS E ACABAMENTOS</v>
      </c>
      <c r="C44" s="476">
        <f>PA!J229</f>
        <v>160564.09000000003</v>
      </c>
      <c r="D44" s="479">
        <f t="shared" ref="D44" si="27">C44/$C$86</f>
        <v>4.7501648662537962E-2</v>
      </c>
      <c r="E44" s="420">
        <f t="shared" ref="E44" si="28">0.982656299*C44</f>
        <v>157779.31443170292</v>
      </c>
      <c r="F44" s="421"/>
      <c r="G44" s="421"/>
      <c r="H44" s="422"/>
      <c r="I44" s="420">
        <f t="shared" ref="I44" si="29">C44-E44</f>
        <v>2784.7755682971037</v>
      </c>
      <c r="J44" s="421"/>
      <c r="K44" s="421"/>
      <c r="L44" s="422"/>
    </row>
    <row r="45" spans="1:12">
      <c r="A45" s="471"/>
      <c r="B45" s="474"/>
      <c r="C45" s="477"/>
      <c r="D45" s="480"/>
      <c r="E45" s="423"/>
      <c r="F45" s="424"/>
      <c r="G45" s="424"/>
      <c r="H45" s="425"/>
      <c r="I45" s="423"/>
      <c r="J45" s="424"/>
      <c r="K45" s="424"/>
      <c r="L45" s="425"/>
    </row>
    <row r="46" spans="1:12" ht="3" customHeight="1" thickBot="1">
      <c r="A46" s="472"/>
      <c r="B46" s="475"/>
      <c r="C46" s="478"/>
      <c r="D46" s="481"/>
      <c r="E46" s="426"/>
      <c r="F46" s="427"/>
      <c r="G46" s="427"/>
      <c r="H46" s="428"/>
      <c r="I46" s="426"/>
      <c r="J46" s="427"/>
      <c r="K46" s="427"/>
      <c r="L46" s="428"/>
    </row>
    <row r="47" spans="1:12">
      <c r="A47" s="470">
        <v>12</v>
      </c>
      <c r="B47" s="473" t="str">
        <f>PA!C246</f>
        <v>INSTALAÇÃO HIDRÁULICA</v>
      </c>
      <c r="C47" s="476">
        <f>PA!J246</f>
        <v>97347.639999999985</v>
      </c>
      <c r="D47" s="479">
        <f t="shared" ref="D47" si="30">C47/$C$86</f>
        <v>2.8799549098476665E-2</v>
      </c>
      <c r="E47" s="420">
        <f t="shared" ref="E47" si="31">0.982656299*C47</f>
        <v>95659.271638784339</v>
      </c>
      <c r="F47" s="421"/>
      <c r="G47" s="421"/>
      <c r="H47" s="422"/>
      <c r="I47" s="420">
        <f t="shared" ref="I47" si="32">C47-E47</f>
        <v>1688.3683612156456</v>
      </c>
      <c r="J47" s="421"/>
      <c r="K47" s="421"/>
      <c r="L47" s="422"/>
    </row>
    <row r="48" spans="1:12" ht="15.75" thickBot="1">
      <c r="A48" s="471"/>
      <c r="B48" s="474"/>
      <c r="C48" s="477"/>
      <c r="D48" s="480"/>
      <c r="E48" s="423"/>
      <c r="F48" s="424"/>
      <c r="G48" s="424"/>
      <c r="H48" s="425"/>
      <c r="I48" s="423"/>
      <c r="J48" s="424"/>
      <c r="K48" s="424"/>
      <c r="L48" s="425"/>
    </row>
    <row r="49" spans="1:12" ht="15.75" hidden="1" thickBot="1">
      <c r="A49" s="472"/>
      <c r="B49" s="475"/>
      <c r="C49" s="478"/>
      <c r="D49" s="481"/>
      <c r="E49" s="426"/>
      <c r="F49" s="427"/>
      <c r="G49" s="427"/>
      <c r="H49" s="428"/>
      <c r="I49" s="426"/>
      <c r="J49" s="427"/>
      <c r="K49" s="427"/>
      <c r="L49" s="428"/>
    </row>
    <row r="50" spans="1:12">
      <c r="A50" s="470">
        <v>13</v>
      </c>
      <c r="B50" s="473" t="str">
        <f>PA!C299</f>
        <v>DRENAGEM DE ÁGUAS PLUVIAIS</v>
      </c>
      <c r="C50" s="476">
        <f>PA!J299</f>
        <v>22511.59</v>
      </c>
      <c r="D50" s="479">
        <f t="shared" ref="D50" si="33">C50/$C$86</f>
        <v>6.6598804191840329E-3</v>
      </c>
      <c r="E50" s="420">
        <f t="shared" ref="E50" si="34">0.982656299*C50</f>
        <v>22121.15571400541</v>
      </c>
      <c r="F50" s="421"/>
      <c r="G50" s="421"/>
      <c r="H50" s="422"/>
      <c r="I50" s="420">
        <f t="shared" ref="I50" si="35">C50-E50</f>
        <v>390.43428599459003</v>
      </c>
      <c r="J50" s="421"/>
      <c r="K50" s="421"/>
      <c r="L50" s="422"/>
    </row>
    <row r="51" spans="1:12" ht="14.25" customHeight="1" thickBot="1">
      <c r="A51" s="471"/>
      <c r="B51" s="474"/>
      <c r="C51" s="477"/>
      <c r="D51" s="480"/>
      <c r="E51" s="423"/>
      <c r="F51" s="424"/>
      <c r="G51" s="424"/>
      <c r="H51" s="425"/>
      <c r="I51" s="423"/>
      <c r="J51" s="424"/>
      <c r="K51" s="424"/>
      <c r="L51" s="425"/>
    </row>
    <row r="52" spans="1:12" ht="15.75" hidden="1" thickBot="1">
      <c r="A52" s="472"/>
      <c r="B52" s="475"/>
      <c r="C52" s="478"/>
      <c r="D52" s="481"/>
      <c r="E52" s="426"/>
      <c r="F52" s="427"/>
      <c r="G52" s="427"/>
      <c r="H52" s="428"/>
      <c r="I52" s="426"/>
      <c r="J52" s="427"/>
      <c r="K52" s="427"/>
      <c r="L52" s="428"/>
    </row>
    <row r="53" spans="1:12">
      <c r="A53" s="470">
        <v>14</v>
      </c>
      <c r="B53" s="473" t="str">
        <f>PA!C310</f>
        <v>INSTALAÇÃO SANITÁRIA</v>
      </c>
      <c r="C53" s="476">
        <f>PA!J310</f>
        <v>79627.629999999976</v>
      </c>
      <c r="D53" s="479">
        <f t="shared" ref="D53" si="36">C53/$C$86</f>
        <v>2.3557220696673622E-2</v>
      </c>
      <c r="E53" s="420">
        <f t="shared" ref="E53" si="37">0.982656299*C53</f>
        <v>78246.592193941338</v>
      </c>
      <c r="F53" s="421"/>
      <c r="G53" s="421"/>
      <c r="H53" s="422"/>
      <c r="I53" s="420">
        <f t="shared" ref="I53" si="38">C53-E53</f>
        <v>1381.0378060586372</v>
      </c>
      <c r="J53" s="421"/>
      <c r="K53" s="421"/>
      <c r="L53" s="422"/>
    </row>
    <row r="54" spans="1:12">
      <c r="A54" s="471"/>
      <c r="B54" s="474"/>
      <c r="C54" s="477"/>
      <c r="D54" s="480"/>
      <c r="E54" s="423"/>
      <c r="F54" s="424"/>
      <c r="G54" s="424"/>
      <c r="H54" s="425"/>
      <c r="I54" s="423"/>
      <c r="J54" s="424"/>
      <c r="K54" s="424"/>
      <c r="L54" s="425"/>
    </row>
    <row r="55" spans="1:12" ht="0.75" customHeight="1" thickBot="1">
      <c r="A55" s="472"/>
      <c r="B55" s="475"/>
      <c r="C55" s="478"/>
      <c r="D55" s="481"/>
      <c r="E55" s="426"/>
      <c r="F55" s="427"/>
      <c r="G55" s="427"/>
      <c r="H55" s="428"/>
      <c r="I55" s="426"/>
      <c r="J55" s="427"/>
      <c r="K55" s="427"/>
      <c r="L55" s="428"/>
    </row>
    <row r="56" spans="1:12">
      <c r="A56" s="470">
        <v>15</v>
      </c>
      <c r="B56" s="473" t="str">
        <f>PA!C345</f>
        <v>LOUÇAS, ACESSÓRIOS E METAIS</v>
      </c>
      <c r="C56" s="476">
        <f>PA!J345</f>
        <v>71259.789999999994</v>
      </c>
      <c r="D56" s="479">
        <f t="shared" ref="D56" si="39">C56/$C$86</f>
        <v>2.1081659718223643E-2</v>
      </c>
      <c r="E56" s="420">
        <f t="shared" ref="E56" si="40">0.982656299*C56</f>
        <v>70023.881508917199</v>
      </c>
      <c r="F56" s="421"/>
      <c r="G56" s="421"/>
      <c r="H56" s="422"/>
      <c r="I56" s="420">
        <f t="shared" ref="I56" si="41">C56-E56</f>
        <v>1235.9084910827951</v>
      </c>
      <c r="J56" s="421"/>
      <c r="K56" s="421"/>
      <c r="L56" s="422"/>
    </row>
    <row r="57" spans="1:12" ht="6" customHeight="1">
      <c r="A57" s="471"/>
      <c r="B57" s="474"/>
      <c r="C57" s="477"/>
      <c r="D57" s="480"/>
      <c r="E57" s="423"/>
      <c r="F57" s="424"/>
      <c r="G57" s="424"/>
      <c r="H57" s="425"/>
      <c r="I57" s="423"/>
      <c r="J57" s="424"/>
      <c r="K57" s="424"/>
      <c r="L57" s="425"/>
    </row>
    <row r="58" spans="1:12" ht="7.5" customHeight="1" thickBot="1">
      <c r="A58" s="472"/>
      <c r="B58" s="475"/>
      <c r="C58" s="478"/>
      <c r="D58" s="481"/>
      <c r="E58" s="426"/>
      <c r="F58" s="427"/>
      <c r="G58" s="427"/>
      <c r="H58" s="428"/>
      <c r="I58" s="426"/>
      <c r="J58" s="427"/>
      <c r="K58" s="427"/>
      <c r="L58" s="428"/>
    </row>
    <row r="59" spans="1:12">
      <c r="A59" s="470">
        <v>16</v>
      </c>
      <c r="B59" s="473" t="str">
        <f>PA!C380</f>
        <v>INSTALAÇÃO DE GÁS COMBUSTÍVEL</v>
      </c>
      <c r="C59" s="476">
        <f>PA!J380</f>
        <v>4442.8199999999988</v>
      </c>
      <c r="D59" s="479">
        <f t="shared" ref="D59" si="42">C59/$C$86</f>
        <v>1.3143740590495473E-3</v>
      </c>
      <c r="E59" s="420">
        <f t="shared" ref="E59" si="43">0.982656299*C59</f>
        <v>4365.7650583231789</v>
      </c>
      <c r="F59" s="421"/>
      <c r="G59" s="421"/>
      <c r="H59" s="422"/>
      <c r="I59" s="420">
        <f t="shared" ref="I59" si="44">C59-E59</f>
        <v>77.054941676819908</v>
      </c>
      <c r="J59" s="421"/>
      <c r="K59" s="421"/>
      <c r="L59" s="422"/>
    </row>
    <row r="60" spans="1:12">
      <c r="A60" s="471"/>
      <c r="B60" s="474"/>
      <c r="C60" s="477"/>
      <c r="D60" s="480"/>
      <c r="E60" s="423"/>
      <c r="F60" s="424"/>
      <c r="G60" s="424"/>
      <c r="H60" s="425"/>
      <c r="I60" s="423"/>
      <c r="J60" s="424"/>
      <c r="K60" s="424"/>
      <c r="L60" s="425"/>
    </row>
    <row r="61" spans="1:12" ht="1.5" customHeight="1" thickBot="1">
      <c r="A61" s="472"/>
      <c r="B61" s="475"/>
      <c r="C61" s="478"/>
      <c r="D61" s="481"/>
      <c r="E61" s="426"/>
      <c r="F61" s="427"/>
      <c r="G61" s="427"/>
      <c r="H61" s="428"/>
      <c r="I61" s="426"/>
      <c r="J61" s="427"/>
      <c r="K61" s="427"/>
      <c r="L61" s="428"/>
    </row>
    <row r="62" spans="1:12">
      <c r="A62" s="470">
        <v>17</v>
      </c>
      <c r="B62" s="473" t="str">
        <f>PA!C394</f>
        <v>SISTEMA DE PROTEÇÃO CONTRA INCÊNDIO</v>
      </c>
      <c r="C62" s="476">
        <f>PA!J394</f>
        <v>44721.369999999995</v>
      </c>
      <c r="D62" s="479">
        <f t="shared" ref="D62" si="45">C62/$C$86</f>
        <v>1.3230472675723226E-2</v>
      </c>
      <c r="E62" s="420">
        <f t="shared" ref="E62" si="46">0.982656299*C62</f>
        <v>43945.735930409624</v>
      </c>
      <c r="F62" s="421"/>
      <c r="G62" s="421"/>
      <c r="H62" s="422"/>
      <c r="I62" s="420">
        <f t="shared" ref="I62" si="47">C62-E62</f>
        <v>775.63406959037093</v>
      </c>
      <c r="J62" s="421"/>
      <c r="K62" s="421"/>
      <c r="L62" s="422"/>
    </row>
    <row r="63" spans="1:12" ht="15.75" thickBot="1">
      <c r="A63" s="471"/>
      <c r="B63" s="474"/>
      <c r="C63" s="477"/>
      <c r="D63" s="480"/>
      <c r="E63" s="423"/>
      <c r="F63" s="424"/>
      <c r="G63" s="424"/>
      <c r="H63" s="425"/>
      <c r="I63" s="423"/>
      <c r="J63" s="424"/>
      <c r="K63" s="424"/>
      <c r="L63" s="425"/>
    </row>
    <row r="64" spans="1:12" ht="15.75" hidden="1" thickBot="1">
      <c r="A64" s="472"/>
      <c r="B64" s="475"/>
      <c r="C64" s="478"/>
      <c r="D64" s="481"/>
      <c r="E64" s="426"/>
      <c r="F64" s="427"/>
      <c r="G64" s="427"/>
      <c r="H64" s="428"/>
      <c r="I64" s="426"/>
      <c r="J64" s="427"/>
      <c r="K64" s="427"/>
      <c r="L64" s="428"/>
    </row>
    <row r="65" spans="1:12">
      <c r="A65" s="470">
        <v>18</v>
      </c>
      <c r="B65" s="473" t="str">
        <f>PA!C420</f>
        <v>INSTALAÇÃO ELÉTRICA - 110V</v>
      </c>
      <c r="C65" s="476">
        <f>PA!J420</f>
        <v>302071.13000000006</v>
      </c>
      <c r="D65" s="479">
        <f t="shared" ref="D65" si="48">C65/$C$86</f>
        <v>8.9365415942978491E-2</v>
      </c>
      <c r="E65" s="420">
        <f t="shared" ref="E65" si="49">0.982656299*C65</f>
        <v>296832.09864054789</v>
      </c>
      <c r="F65" s="421"/>
      <c r="G65" s="421"/>
      <c r="H65" s="422"/>
      <c r="I65" s="420">
        <f t="shared" ref="I65" si="50">C65-E65</f>
        <v>5239.0313594521722</v>
      </c>
      <c r="J65" s="421"/>
      <c r="K65" s="421"/>
      <c r="L65" s="422"/>
    </row>
    <row r="66" spans="1:12">
      <c r="A66" s="471"/>
      <c r="B66" s="474"/>
      <c r="C66" s="477"/>
      <c r="D66" s="480"/>
      <c r="E66" s="423"/>
      <c r="F66" s="424"/>
      <c r="G66" s="424"/>
      <c r="H66" s="425"/>
      <c r="I66" s="423"/>
      <c r="J66" s="424"/>
      <c r="K66" s="424"/>
      <c r="L66" s="425"/>
    </row>
    <row r="67" spans="1:12" ht="1.5" customHeight="1" thickBot="1">
      <c r="A67" s="472"/>
      <c r="B67" s="475"/>
      <c r="C67" s="478"/>
      <c r="D67" s="481"/>
      <c r="E67" s="426"/>
      <c r="F67" s="427"/>
      <c r="G67" s="427"/>
      <c r="H67" s="428"/>
      <c r="I67" s="426"/>
      <c r="J67" s="427"/>
      <c r="K67" s="427"/>
      <c r="L67" s="428"/>
    </row>
    <row r="68" spans="1:12">
      <c r="A68" s="470">
        <v>19</v>
      </c>
      <c r="B68" s="473" t="str">
        <f>PA!C481</f>
        <v>INSTALAÇÕES DE CLIMATIZAÇÃO</v>
      </c>
      <c r="C68" s="476">
        <f>PA!J481</f>
        <v>16451.690000000002</v>
      </c>
      <c r="D68" s="479">
        <f t="shared" ref="D68" si="51">C68/$C$86</f>
        <v>4.8671057039278778E-3</v>
      </c>
      <c r="E68" s="420">
        <f t="shared" ref="E68" si="52">0.982656299*C68</f>
        <v>16166.356807695312</v>
      </c>
      <c r="F68" s="421"/>
      <c r="G68" s="421"/>
      <c r="H68" s="422"/>
      <c r="I68" s="420">
        <f t="shared" ref="I68" si="53">C68-E68</f>
        <v>285.33319230468987</v>
      </c>
      <c r="J68" s="421"/>
      <c r="K68" s="421"/>
      <c r="L68" s="422"/>
    </row>
    <row r="69" spans="1:12">
      <c r="A69" s="471"/>
      <c r="B69" s="474"/>
      <c r="C69" s="477"/>
      <c r="D69" s="480"/>
      <c r="E69" s="423"/>
      <c r="F69" s="424"/>
      <c r="G69" s="424"/>
      <c r="H69" s="425"/>
      <c r="I69" s="423"/>
      <c r="J69" s="424"/>
      <c r="K69" s="424"/>
      <c r="L69" s="425"/>
    </row>
    <row r="70" spans="1:12" ht="2.25" customHeight="1" thickBot="1">
      <c r="A70" s="472"/>
      <c r="B70" s="475"/>
      <c r="C70" s="478"/>
      <c r="D70" s="481"/>
      <c r="E70" s="426"/>
      <c r="F70" s="427"/>
      <c r="G70" s="427"/>
      <c r="H70" s="428"/>
      <c r="I70" s="426"/>
      <c r="J70" s="427"/>
      <c r="K70" s="427"/>
      <c r="L70" s="428"/>
    </row>
    <row r="71" spans="1:12">
      <c r="A71" s="470">
        <v>20</v>
      </c>
      <c r="B71" s="473" t="str">
        <f>PA!C493</f>
        <v>INSTALAÇÕES DE CABEAMENTO ESTRUTURADO</v>
      </c>
      <c r="C71" s="476">
        <f>PA!J493</f>
        <v>39421.700000000004</v>
      </c>
      <c r="D71" s="479">
        <f t="shared" ref="D71" si="54">C71/$C$86</f>
        <v>1.1662606147364413E-2</v>
      </c>
      <c r="E71" s="420">
        <f t="shared" ref="E71" si="55">0.982656299*C71</f>
        <v>38737.981822288304</v>
      </c>
      <c r="F71" s="421"/>
      <c r="G71" s="421"/>
      <c r="H71" s="422"/>
      <c r="I71" s="420">
        <f t="shared" ref="I71" si="56">C71-E71</f>
        <v>683.71817771170026</v>
      </c>
      <c r="J71" s="421"/>
      <c r="K71" s="421"/>
      <c r="L71" s="422"/>
    </row>
    <row r="72" spans="1:12">
      <c r="A72" s="471"/>
      <c r="B72" s="474"/>
      <c r="C72" s="477"/>
      <c r="D72" s="480"/>
      <c r="E72" s="423"/>
      <c r="F72" s="424"/>
      <c r="G72" s="424"/>
      <c r="H72" s="425"/>
      <c r="I72" s="423"/>
      <c r="J72" s="424"/>
      <c r="K72" s="424"/>
      <c r="L72" s="425"/>
    </row>
    <row r="73" spans="1:12" ht="3.75" customHeight="1" thickBot="1">
      <c r="A73" s="472"/>
      <c r="B73" s="475"/>
      <c r="C73" s="478"/>
      <c r="D73" s="481"/>
      <c r="E73" s="426"/>
      <c r="F73" s="427"/>
      <c r="G73" s="427"/>
      <c r="H73" s="428"/>
      <c r="I73" s="426"/>
      <c r="J73" s="427"/>
      <c r="K73" s="427"/>
      <c r="L73" s="428"/>
    </row>
    <row r="74" spans="1:12">
      <c r="A74" s="470">
        <v>21</v>
      </c>
      <c r="B74" s="473" t="str">
        <f>PA!C519</f>
        <v>SISTEMA DE EXAUSTÃO MECÂNICA</v>
      </c>
      <c r="C74" s="476">
        <f>PA!J519</f>
        <v>11824.07</v>
      </c>
      <c r="D74" s="479">
        <f t="shared" ref="D74" si="57">C74/$C$86</f>
        <v>3.4980599890128308E-3</v>
      </c>
      <c r="E74" s="420">
        <f t="shared" ref="E74" si="58">0.982656299*C74</f>
        <v>11618.996865316929</v>
      </c>
      <c r="F74" s="421"/>
      <c r="G74" s="421"/>
      <c r="H74" s="422"/>
      <c r="I74" s="420">
        <f t="shared" ref="I74" si="59">C74-E74</f>
        <v>205.07313468307075</v>
      </c>
      <c r="J74" s="421"/>
      <c r="K74" s="421"/>
      <c r="L74" s="422"/>
    </row>
    <row r="75" spans="1:12">
      <c r="A75" s="471"/>
      <c r="B75" s="474"/>
      <c r="C75" s="477"/>
      <c r="D75" s="480"/>
      <c r="E75" s="423"/>
      <c r="F75" s="424"/>
      <c r="G75" s="424"/>
      <c r="H75" s="425"/>
      <c r="I75" s="423"/>
      <c r="J75" s="424"/>
      <c r="K75" s="424"/>
      <c r="L75" s="425"/>
    </row>
    <row r="76" spans="1:12" ht="1.5" customHeight="1" thickBot="1">
      <c r="A76" s="472"/>
      <c r="B76" s="475"/>
      <c r="C76" s="478"/>
      <c r="D76" s="481"/>
      <c r="E76" s="426"/>
      <c r="F76" s="427"/>
      <c r="G76" s="427"/>
      <c r="H76" s="428"/>
      <c r="I76" s="426"/>
      <c r="J76" s="427"/>
      <c r="K76" s="427"/>
      <c r="L76" s="428"/>
    </row>
    <row r="77" spans="1:12">
      <c r="A77" s="470">
        <v>22</v>
      </c>
      <c r="B77" s="473" t="str">
        <f>PA!C522</f>
        <v>SISTEMA DE PROTEÇÃO CONTRA DESCARGAS ATMOSFÉRICAS (SPDA)</v>
      </c>
      <c r="C77" s="476">
        <f>PA!J522</f>
        <v>52901.91</v>
      </c>
      <c r="D77" s="479">
        <f t="shared" ref="D77" si="60">C77/$C$86</f>
        <v>1.5650622392573605E-2</v>
      </c>
      <c r="E77" s="420">
        <f t="shared" ref="E77" si="61">0.982656299*C77</f>
        <v>51984.395090631093</v>
      </c>
      <c r="F77" s="421"/>
      <c r="G77" s="421"/>
      <c r="H77" s="422"/>
      <c r="I77" s="420">
        <f t="shared" ref="I77" si="62">C77-E77</f>
        <v>917.51490936891059</v>
      </c>
      <c r="J77" s="421"/>
      <c r="K77" s="421"/>
      <c r="L77" s="422"/>
    </row>
    <row r="78" spans="1:12">
      <c r="A78" s="471"/>
      <c r="B78" s="474"/>
      <c r="C78" s="477"/>
      <c r="D78" s="480"/>
      <c r="E78" s="423"/>
      <c r="F78" s="424"/>
      <c r="G78" s="424"/>
      <c r="H78" s="425"/>
      <c r="I78" s="423"/>
      <c r="J78" s="424"/>
      <c r="K78" s="424"/>
      <c r="L78" s="425"/>
    </row>
    <row r="79" spans="1:12" ht="8.25" customHeight="1" thickBot="1">
      <c r="A79" s="472"/>
      <c r="B79" s="475"/>
      <c r="C79" s="478"/>
      <c r="D79" s="481"/>
      <c r="E79" s="426"/>
      <c r="F79" s="427"/>
      <c r="G79" s="427"/>
      <c r="H79" s="428"/>
      <c r="I79" s="426"/>
      <c r="J79" s="427"/>
      <c r="K79" s="427"/>
      <c r="L79" s="428"/>
    </row>
    <row r="80" spans="1:12">
      <c r="A80" s="470">
        <v>23</v>
      </c>
      <c r="B80" s="473" t="str">
        <f>PA!C538</f>
        <v>SERVIÇOS COMPLEMENTARES</v>
      </c>
      <c r="C80" s="476">
        <f>PA!J538</f>
        <v>113811.01000000001</v>
      </c>
      <c r="D80" s="479">
        <f t="shared" ref="D80" si="63">C80/$C$86</f>
        <v>3.3670110240394319E-2</v>
      </c>
      <c r="E80" s="420">
        <f t="shared" ref="E80" si="64">0.982656299*C80</f>
        <v>111837.10587205199</v>
      </c>
      <c r="F80" s="421"/>
      <c r="G80" s="421"/>
      <c r="H80" s="422"/>
      <c r="I80" s="420">
        <f t="shared" ref="I80" si="65">C80-E80</f>
        <v>1973.9041279480152</v>
      </c>
      <c r="J80" s="421"/>
      <c r="K80" s="421"/>
      <c r="L80" s="422"/>
    </row>
    <row r="81" spans="1:16">
      <c r="A81" s="471"/>
      <c r="B81" s="474"/>
      <c r="C81" s="477"/>
      <c r="D81" s="480"/>
      <c r="E81" s="423"/>
      <c r="F81" s="424"/>
      <c r="G81" s="424"/>
      <c r="H81" s="425"/>
      <c r="I81" s="423"/>
      <c r="J81" s="424"/>
      <c r="K81" s="424"/>
      <c r="L81" s="425"/>
    </row>
    <row r="82" spans="1:16" ht="3" customHeight="1" thickBot="1">
      <c r="A82" s="472"/>
      <c r="B82" s="475"/>
      <c r="C82" s="478"/>
      <c r="D82" s="481"/>
      <c r="E82" s="426"/>
      <c r="F82" s="427"/>
      <c r="G82" s="427"/>
      <c r="H82" s="428"/>
      <c r="I82" s="426"/>
      <c r="J82" s="427"/>
      <c r="K82" s="427"/>
      <c r="L82" s="428"/>
    </row>
    <row r="83" spans="1:16">
      <c r="A83" s="470">
        <v>24</v>
      </c>
      <c r="B83" s="473" t="str">
        <f>PA!C548</f>
        <v>SERVIÇOS FINAIS</v>
      </c>
      <c r="C83" s="476">
        <f>PA!J548</f>
        <v>3136.62</v>
      </c>
      <c r="D83" s="479">
        <f t="shared" ref="D83" si="66">C83/$C$86</f>
        <v>9.2794485509113407E-4</v>
      </c>
      <c r="E83" s="420">
        <f t="shared" ref="E83" si="67">0.982656299*C83</f>
        <v>3082.2194005693796</v>
      </c>
      <c r="F83" s="421"/>
      <c r="G83" s="421"/>
      <c r="H83" s="422"/>
      <c r="I83" s="420">
        <f t="shared" ref="I83" si="68">C83-E83</f>
        <v>54.400599430620332</v>
      </c>
      <c r="J83" s="421"/>
      <c r="K83" s="421"/>
      <c r="L83" s="422"/>
    </row>
    <row r="84" spans="1:16" ht="12" customHeight="1" thickBot="1">
      <c r="A84" s="471"/>
      <c r="B84" s="474"/>
      <c r="C84" s="477"/>
      <c r="D84" s="480"/>
      <c r="E84" s="423"/>
      <c r="F84" s="424"/>
      <c r="G84" s="424"/>
      <c r="H84" s="425"/>
      <c r="I84" s="423"/>
      <c r="J84" s="424"/>
      <c r="K84" s="424"/>
      <c r="L84" s="425"/>
    </row>
    <row r="85" spans="1:16" ht="2.25" hidden="1" customHeight="1" thickBot="1">
      <c r="A85" s="472"/>
      <c r="B85" s="475"/>
      <c r="C85" s="478"/>
      <c r="D85" s="481"/>
      <c r="E85" s="426"/>
      <c r="F85" s="427"/>
      <c r="G85" s="427"/>
      <c r="H85" s="428"/>
      <c r="I85" s="426"/>
      <c r="J85" s="427"/>
      <c r="K85" s="427"/>
      <c r="L85" s="428"/>
    </row>
    <row r="86" spans="1:16" ht="16.5" thickBot="1">
      <c r="A86" s="482" t="s">
        <v>1455</v>
      </c>
      <c r="B86" s="483"/>
      <c r="C86" s="259">
        <f>SUM(C13:C85)</f>
        <v>3380179.3100000005</v>
      </c>
      <c r="D86" s="260">
        <f>SUM(D13:D85)</f>
        <v>1</v>
      </c>
      <c r="E86" s="442">
        <f>SUM(E14:H85)</f>
        <v>3321554.4907209734</v>
      </c>
      <c r="F86" s="443"/>
      <c r="G86" s="443"/>
      <c r="H86" s="444"/>
      <c r="I86" s="442">
        <f>SUM(I14:L85)</f>
        <v>58624.819279026466</v>
      </c>
      <c r="J86" s="443"/>
      <c r="K86" s="443"/>
      <c r="L86" s="444"/>
    </row>
    <row r="87" spans="1:16" hidden="1">
      <c r="A87" s="450" t="s">
        <v>1462</v>
      </c>
      <c r="B87" s="451"/>
      <c r="C87" s="451"/>
      <c r="D87" s="451"/>
      <c r="E87" s="451"/>
      <c r="F87" s="451"/>
      <c r="G87" s="451"/>
      <c r="H87" s="451"/>
      <c r="I87" s="451"/>
      <c r="J87" s="451"/>
      <c r="K87" s="451"/>
      <c r="L87" s="452"/>
    </row>
    <row r="88" spans="1:16" ht="15.75" hidden="1" thickBot="1">
      <c r="A88" s="453"/>
      <c r="B88" s="454"/>
      <c r="C88" s="454"/>
      <c r="D88" s="454"/>
      <c r="E88" s="454"/>
      <c r="F88" s="454"/>
      <c r="G88" s="454"/>
      <c r="H88" s="454"/>
      <c r="I88" s="454"/>
      <c r="J88" s="454"/>
      <c r="K88" s="454"/>
      <c r="L88" s="455"/>
    </row>
    <row r="89" spans="1:16" ht="15.75" hidden="1" thickBot="1">
      <c r="A89" s="17"/>
      <c r="B89" s="18"/>
      <c r="C89" s="19"/>
      <c r="D89" s="20"/>
      <c r="E89" s="439" t="s">
        <v>1468</v>
      </c>
      <c r="F89" s="440"/>
      <c r="G89" s="440"/>
      <c r="H89" s="441"/>
      <c r="I89" s="439" t="s">
        <v>1469</v>
      </c>
      <c r="J89" s="440"/>
      <c r="K89" s="440"/>
      <c r="L89" s="441"/>
    </row>
    <row r="90" spans="1:16" ht="15.75" hidden="1" thickBot="1">
      <c r="A90" s="456">
        <v>25</v>
      </c>
      <c r="B90" s="458" t="s">
        <v>1460</v>
      </c>
      <c r="C90" s="460">
        <v>70488.350000000006</v>
      </c>
      <c r="D90" s="462">
        <f>C90/C93</f>
        <v>1</v>
      </c>
      <c r="E90" s="429"/>
      <c r="F90" s="430"/>
      <c r="G90" s="430"/>
      <c r="H90" s="431"/>
      <c r="I90" s="435">
        <v>70488.350000000006</v>
      </c>
      <c r="J90" s="436"/>
      <c r="K90" s="436"/>
      <c r="L90" s="436"/>
      <c r="M90" s="416"/>
      <c r="N90" s="417"/>
      <c r="O90" s="417"/>
      <c r="P90" s="417"/>
    </row>
    <row r="91" spans="1:16" ht="15.75" hidden="1" thickBot="1">
      <c r="A91" s="457"/>
      <c r="B91" s="459"/>
      <c r="C91" s="460"/>
      <c r="D91" s="463"/>
      <c r="E91" s="429"/>
      <c r="F91" s="430"/>
      <c r="G91" s="430"/>
      <c r="H91" s="431"/>
      <c r="I91" s="435"/>
      <c r="J91" s="436"/>
      <c r="K91" s="436"/>
      <c r="L91" s="436"/>
      <c r="M91" s="416"/>
      <c r="N91" s="417"/>
      <c r="O91" s="417"/>
      <c r="P91" s="417"/>
    </row>
    <row r="92" spans="1:16" ht="3" hidden="1" customHeight="1" thickBot="1">
      <c r="A92" s="457"/>
      <c r="B92" s="459"/>
      <c r="C92" s="461"/>
      <c r="D92" s="463"/>
      <c r="E92" s="432"/>
      <c r="F92" s="433"/>
      <c r="G92" s="433"/>
      <c r="H92" s="434"/>
      <c r="I92" s="437"/>
      <c r="J92" s="438"/>
      <c r="K92" s="438"/>
      <c r="L92" s="438"/>
      <c r="M92" s="418"/>
      <c r="N92" s="419"/>
      <c r="O92" s="419"/>
      <c r="P92" s="419"/>
    </row>
    <row r="93" spans="1:16" ht="15.75" hidden="1" thickBot="1">
      <c r="A93" s="445" t="s">
        <v>1464</v>
      </c>
      <c r="B93" s="446"/>
      <c r="C93" s="15">
        <f>C90</f>
        <v>70488.350000000006</v>
      </c>
      <c r="D93" s="16">
        <f>D90</f>
        <v>1</v>
      </c>
      <c r="E93" s="464">
        <f>E22+E28+E31+E34+E37+E25+E40</f>
        <v>0</v>
      </c>
      <c r="F93" s="465"/>
      <c r="G93" s="465"/>
      <c r="H93" s="466"/>
      <c r="I93" s="467">
        <v>70488.350000000006</v>
      </c>
      <c r="J93" s="468"/>
      <c r="K93" s="468"/>
      <c r="L93" s="469"/>
    </row>
    <row r="95" spans="1:16">
      <c r="A95" s="71" t="s">
        <v>3689</v>
      </c>
      <c r="B95" s="71"/>
      <c r="C95" s="71"/>
      <c r="D95" s="71"/>
    </row>
    <row r="96" spans="1:16">
      <c r="A96" s="71"/>
      <c r="B96" s="71"/>
      <c r="C96" s="71"/>
      <c r="D96" s="71"/>
    </row>
    <row r="97" spans="1:4">
      <c r="A97" s="122"/>
      <c r="B97" s="122"/>
      <c r="C97" s="122"/>
      <c r="D97" s="122"/>
    </row>
    <row r="98" spans="1:4">
      <c r="A98" s="123"/>
      <c r="B98" s="123"/>
      <c r="C98" s="123"/>
      <c r="D98" s="123"/>
    </row>
    <row r="99" spans="1:4">
      <c r="A99" s="123"/>
      <c r="B99" s="123"/>
      <c r="C99" s="123"/>
      <c r="D99" s="123"/>
    </row>
    <row r="100" spans="1:4">
      <c r="A100" s="123"/>
      <c r="B100" s="123"/>
      <c r="C100" s="123"/>
      <c r="D100" s="123"/>
    </row>
    <row r="101" spans="1:4">
      <c r="A101" s="123"/>
      <c r="B101" s="123"/>
      <c r="C101" s="123"/>
      <c r="D101" s="124"/>
    </row>
    <row r="102" spans="1:4">
      <c r="A102" s="123"/>
      <c r="B102" s="123"/>
      <c r="C102" s="123"/>
      <c r="D102" s="124"/>
    </row>
    <row r="103" spans="1:4">
      <c r="A103" s="123"/>
      <c r="B103" s="123"/>
      <c r="C103" s="123"/>
      <c r="D103" s="124"/>
    </row>
    <row r="104" spans="1:4">
      <c r="A104" s="123"/>
      <c r="B104" s="123"/>
      <c r="C104" s="123"/>
      <c r="D104" s="124"/>
    </row>
    <row r="105" spans="1:4">
      <c r="A105" s="71"/>
      <c r="B105" s="71"/>
      <c r="C105" s="71"/>
      <c r="D105" s="71"/>
    </row>
  </sheetData>
  <mergeCells count="166">
    <mergeCell ref="B5:K8"/>
    <mergeCell ref="A17:A19"/>
    <mergeCell ref="B17:B19"/>
    <mergeCell ref="C17:C19"/>
    <mergeCell ref="D17:D19"/>
    <mergeCell ref="A20:A22"/>
    <mergeCell ref="B20:B22"/>
    <mergeCell ref="C20:C22"/>
    <mergeCell ref="D20:D22"/>
    <mergeCell ref="B9:L9"/>
    <mergeCell ref="A11:L12"/>
    <mergeCell ref="A13:D13"/>
    <mergeCell ref="A14:A16"/>
    <mergeCell ref="B14:B16"/>
    <mergeCell ref="C14:C16"/>
    <mergeCell ref="D14:D16"/>
    <mergeCell ref="A29:A31"/>
    <mergeCell ref="B29:B31"/>
    <mergeCell ref="C29:C31"/>
    <mergeCell ref="D29:D31"/>
    <mergeCell ref="A32:A34"/>
    <mergeCell ref="B32:B34"/>
    <mergeCell ref="C32:C34"/>
    <mergeCell ref="D32:D34"/>
    <mergeCell ref="A23:A25"/>
    <mergeCell ref="B23:B25"/>
    <mergeCell ref="C23:C25"/>
    <mergeCell ref="D23:D25"/>
    <mergeCell ref="A26:A28"/>
    <mergeCell ref="B26:B28"/>
    <mergeCell ref="C26:C28"/>
    <mergeCell ref="D26:D28"/>
    <mergeCell ref="A41:A43"/>
    <mergeCell ref="B41:B43"/>
    <mergeCell ref="C41:C43"/>
    <mergeCell ref="D41:D43"/>
    <mergeCell ref="A44:A46"/>
    <mergeCell ref="B44:B46"/>
    <mergeCell ref="C44:C46"/>
    <mergeCell ref="D44:D46"/>
    <mergeCell ref="A35:A37"/>
    <mergeCell ref="B35:B37"/>
    <mergeCell ref="C35:C37"/>
    <mergeCell ref="D35:D37"/>
    <mergeCell ref="A38:A40"/>
    <mergeCell ref="B38:B40"/>
    <mergeCell ref="C38:C40"/>
    <mergeCell ref="D38:D40"/>
    <mergeCell ref="A53:A55"/>
    <mergeCell ref="B53:B55"/>
    <mergeCell ref="C53:C55"/>
    <mergeCell ref="D53:D55"/>
    <mergeCell ref="A56:A58"/>
    <mergeCell ref="B56:B58"/>
    <mergeCell ref="C56:C58"/>
    <mergeCell ref="D56:D58"/>
    <mergeCell ref="A47:A49"/>
    <mergeCell ref="B47:B49"/>
    <mergeCell ref="C47:C49"/>
    <mergeCell ref="D47:D49"/>
    <mergeCell ref="A50:A52"/>
    <mergeCell ref="B50:B52"/>
    <mergeCell ref="C50:C52"/>
    <mergeCell ref="D50:D52"/>
    <mergeCell ref="A65:A67"/>
    <mergeCell ref="B65:B67"/>
    <mergeCell ref="C65:C67"/>
    <mergeCell ref="D65:D67"/>
    <mergeCell ref="A68:A70"/>
    <mergeCell ref="B68:B70"/>
    <mergeCell ref="C68:C70"/>
    <mergeCell ref="D68:D70"/>
    <mergeCell ref="A59:A61"/>
    <mergeCell ref="B59:B61"/>
    <mergeCell ref="C59:C61"/>
    <mergeCell ref="D59:D61"/>
    <mergeCell ref="A62:A64"/>
    <mergeCell ref="B62:B64"/>
    <mergeCell ref="C62:C64"/>
    <mergeCell ref="D62:D64"/>
    <mergeCell ref="C77:C79"/>
    <mergeCell ref="D77:D79"/>
    <mergeCell ref="A80:A82"/>
    <mergeCell ref="B80:B82"/>
    <mergeCell ref="C80:C82"/>
    <mergeCell ref="D80:D82"/>
    <mergeCell ref="A71:A73"/>
    <mergeCell ref="B71:B73"/>
    <mergeCell ref="C71:C73"/>
    <mergeCell ref="D71:D73"/>
    <mergeCell ref="A74:A76"/>
    <mergeCell ref="B74:B76"/>
    <mergeCell ref="C74:C76"/>
    <mergeCell ref="D74:D76"/>
    <mergeCell ref="A93:B93"/>
    <mergeCell ref="E13:H13"/>
    <mergeCell ref="E14:H16"/>
    <mergeCell ref="I13:L13"/>
    <mergeCell ref="I14:L16"/>
    <mergeCell ref="E17:H19"/>
    <mergeCell ref="I17:L19"/>
    <mergeCell ref="E20:H22"/>
    <mergeCell ref="I20:L22"/>
    <mergeCell ref="E23:H25"/>
    <mergeCell ref="A87:L88"/>
    <mergeCell ref="A90:A92"/>
    <mergeCell ref="B90:B92"/>
    <mergeCell ref="C90:C92"/>
    <mergeCell ref="D90:D92"/>
    <mergeCell ref="E93:H93"/>
    <mergeCell ref="I93:L93"/>
    <mergeCell ref="A83:A85"/>
    <mergeCell ref="B83:B85"/>
    <mergeCell ref="C83:C85"/>
    <mergeCell ref="D83:D85"/>
    <mergeCell ref="A86:B86"/>
    <mergeCell ref="A77:A79"/>
    <mergeCell ref="B77:B79"/>
    <mergeCell ref="E35:H37"/>
    <mergeCell ref="I35:L37"/>
    <mergeCell ref="E38:H40"/>
    <mergeCell ref="I38:L40"/>
    <mergeCell ref="E41:H43"/>
    <mergeCell ref="I41:L43"/>
    <mergeCell ref="I23:L25"/>
    <mergeCell ref="E26:H28"/>
    <mergeCell ref="I26:L28"/>
    <mergeCell ref="E29:H31"/>
    <mergeCell ref="I29:L31"/>
    <mergeCell ref="E32:H34"/>
    <mergeCell ref="I32:L34"/>
    <mergeCell ref="E53:H55"/>
    <mergeCell ref="I53:L55"/>
    <mergeCell ref="E56:H58"/>
    <mergeCell ref="I56:L58"/>
    <mergeCell ref="E59:H61"/>
    <mergeCell ref="I59:L61"/>
    <mergeCell ref="E44:H46"/>
    <mergeCell ref="I44:L46"/>
    <mergeCell ref="E47:H49"/>
    <mergeCell ref="I47:L49"/>
    <mergeCell ref="E50:H52"/>
    <mergeCell ref="I50:L52"/>
    <mergeCell ref="E71:H73"/>
    <mergeCell ref="I71:L73"/>
    <mergeCell ref="E74:H76"/>
    <mergeCell ref="I74:L76"/>
    <mergeCell ref="E77:H79"/>
    <mergeCell ref="I77:L79"/>
    <mergeCell ref="E62:H64"/>
    <mergeCell ref="I62:L64"/>
    <mergeCell ref="E65:H67"/>
    <mergeCell ref="I65:L67"/>
    <mergeCell ref="E68:H70"/>
    <mergeCell ref="I68:L70"/>
    <mergeCell ref="M90:P92"/>
    <mergeCell ref="E80:H82"/>
    <mergeCell ref="I80:L82"/>
    <mergeCell ref="E83:H85"/>
    <mergeCell ref="I83:L85"/>
    <mergeCell ref="E90:H92"/>
    <mergeCell ref="I90:L92"/>
    <mergeCell ref="E89:H89"/>
    <mergeCell ref="I89:L89"/>
    <mergeCell ref="E86:H86"/>
    <mergeCell ref="I86:L86"/>
  </mergeCells>
  <printOptions horizontalCentered="1"/>
  <pageMargins left="0.51181102362204722" right="0.51181102362204722" top="0.39370078740157483" bottom="0.39370078740157483" header="0.31496062992125984" footer="0.31496062992125984"/>
  <pageSetup paperSize="9" scale="7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8</vt:i4>
      </vt:variant>
    </vt:vector>
  </HeadingPairs>
  <TitlesOfParts>
    <vt:vector size="15" baseType="lpstr">
      <vt:lpstr>PA</vt:lpstr>
      <vt:lpstr>CRONOGRAMA</vt:lpstr>
      <vt:lpstr>CPU-PRÓPRIA</vt:lpstr>
      <vt:lpstr>CPU-GERAL</vt:lpstr>
      <vt:lpstr>BDI</vt:lpstr>
      <vt:lpstr>L.S</vt:lpstr>
      <vt:lpstr>QCI</vt:lpstr>
      <vt:lpstr>L.S!Area_de_impressao</vt:lpstr>
      <vt:lpstr>PA!Area_de_impressao</vt:lpstr>
      <vt:lpstr>QCI!Area_de_impressao</vt:lpstr>
      <vt:lpstr>'CPU-GERAL'!Titulos_de_impressao</vt:lpstr>
      <vt:lpstr>'CPU-PRÓPRIA'!Titulos_de_impressao</vt:lpstr>
      <vt:lpstr>CRONOGRAMA!Titulos_de_impressao</vt:lpstr>
      <vt:lpstr>PA!Titulos_de_impressao</vt:lpstr>
      <vt:lpstr>QCI!Titulos_de_impressao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2024-05-29T21:59:06Z</dcterms:created>
  <dcterms:modified xsi:type="dcterms:W3CDTF">2025-06-02T14:52:25Z</dcterms:modified>
</cp:coreProperties>
</file>